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BUT VD\Desktop\ІНВЕСТИЦІЙНА ПРОГРАМА -2022\"/>
    </mc:Choice>
  </mc:AlternateContent>
  <bookViews>
    <workbookView xWindow="0" yWindow="0" windowWidth="20430" windowHeight="6990"/>
  </bookViews>
  <sheets>
    <sheet name="Лист1" sheetId="1" r:id="rId1"/>
  </sheets>
  <definedNames>
    <definedName name="_xlnm.Print_Area" localSheetId="0">Лист1!$A$1:$E$238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G37" i="1"/>
  <c r="E140" i="1" l="1"/>
  <c r="E137" i="1" s="1"/>
  <c r="E134" i="1"/>
  <c r="E218" i="1"/>
  <c r="E215" i="1"/>
  <c r="E214" i="1"/>
  <c r="E212" i="1"/>
  <c r="E210" i="1"/>
  <c r="E139" i="1"/>
  <c r="E208" i="1"/>
  <c r="E207" i="1"/>
  <c r="E202" i="1"/>
  <c r="E185" i="1"/>
  <c r="E184" i="1"/>
  <c r="E182" i="1"/>
  <c r="E178" i="1"/>
  <c r="E177" i="1"/>
  <c r="E168" i="1"/>
  <c r="E165" i="1"/>
  <c r="E161" i="1"/>
  <c r="E160" i="1"/>
  <c r="E158" i="1"/>
  <c r="E157" i="1"/>
  <c r="E152" i="1"/>
  <c r="E146" i="1"/>
  <c r="E143" i="1"/>
  <c r="E142" i="1"/>
  <c r="E141" i="1"/>
  <c r="E130" i="1"/>
  <c r="E125" i="1"/>
  <c r="E124" i="1"/>
  <c r="E122" i="1"/>
  <c r="E120" i="1"/>
  <c r="E117" i="1"/>
  <c r="E113" i="1"/>
  <c r="E114" i="1"/>
  <c r="E115" i="1"/>
  <c r="E102" i="1"/>
  <c r="E101" i="1"/>
  <c r="E98" i="1"/>
  <c r="E93" i="1"/>
  <c r="E90" i="1"/>
  <c r="E87" i="1"/>
  <c r="E82" i="1"/>
  <c r="E81" i="1"/>
  <c r="E78" i="1"/>
  <c r="E77" i="1"/>
  <c r="E76" i="1"/>
  <c r="E72" i="1"/>
  <c r="E74" i="1"/>
  <c r="E75" i="1" s="1"/>
  <c r="E73" i="1"/>
  <c r="E71" i="1"/>
  <c r="E68" i="1"/>
  <c r="E65" i="1"/>
  <c r="E63" i="1"/>
  <c r="E62" i="1"/>
  <c r="E60" i="1"/>
  <c r="E58" i="1"/>
  <c r="E57" i="1"/>
  <c r="E54" i="1"/>
  <c r="E53" i="1"/>
  <c r="E52" i="1"/>
  <c r="E46" i="1"/>
  <c r="E41" i="1"/>
  <c r="E40" i="1"/>
  <c r="E39" i="1"/>
  <c r="E34" i="1"/>
  <c r="E33" i="1"/>
  <c r="E31" i="1"/>
  <c r="E21" i="1"/>
  <c r="E32" i="1" s="1"/>
  <c r="E27" i="1"/>
  <c r="E25" i="1"/>
  <c r="E151" i="1" l="1"/>
  <c r="E144" i="1"/>
  <c r="E145" i="1" s="1"/>
  <c r="E164" i="1"/>
  <c r="E51" i="1"/>
  <c r="E38" i="1"/>
  <c r="E26" i="1"/>
  <c r="E47" i="1" l="1"/>
</calcChain>
</file>

<file path=xl/sharedStrings.xml><?xml version="1.0" encoding="utf-8"?>
<sst xmlns="http://schemas.openxmlformats.org/spreadsheetml/2006/main" count="478" uniqueCount="246">
  <si>
    <t>Додаток 6</t>
  </si>
  <si>
    <t>до Порядку розроблення, погодження</t>
  </si>
  <si>
    <t>та затвердження інвестиційних програм</t>
  </si>
  <si>
    <t>суб’єктів господарювання у сфері</t>
  </si>
  <si>
    <t>централізованого водопостачання</t>
  </si>
  <si>
    <t>та водовідведення, ліцензування</t>
  </si>
  <si>
    <t>діяльності яких здійснюють Рада міністрів</t>
  </si>
  <si>
    <t>Автономної Республіки Крим, обласні,</t>
  </si>
  <si>
    <t>Київська та Севастопольська міські</t>
  </si>
  <si>
    <t>державні адміністрації</t>
  </si>
  <si>
    <t>(підпункт 5 пункту 2 розділу II)</t>
  </si>
  <si>
    <t>УЗАГАЛЬНЕНА ХАРАКТЕРИСТИКА</t>
  </si>
  <si>
    <t>об'єктів з централізованого водопостачання та/або водовідведення</t>
  </si>
  <si>
    <t>(найменування ліцензіата підприємства)</t>
  </si>
  <si>
    <t>№ з/п</t>
  </si>
  <si>
    <t>I. Найменування та характеристика об'єктів водопостачання</t>
  </si>
  <si>
    <t>Одиниця виміру</t>
  </si>
  <si>
    <t>Загальний показник</t>
  </si>
  <si>
    <t>Кількість населених пунктів, яким надаються послуги (1*)</t>
  </si>
  <si>
    <t>од.</t>
  </si>
  <si>
    <t>Чисельність населення в зоні відповідальності підприємства</t>
  </si>
  <si>
    <t>осіб</t>
  </si>
  <si>
    <t>Чисельність населення, яким надаються послуги, усього, з них:</t>
  </si>
  <si>
    <t>безпосередньо підключених до мереж</t>
  </si>
  <si>
    <t>яке використовує водорозбірні колонки</t>
  </si>
  <si>
    <t>Кількість населення, що користуються привізною питною водою (населення)</t>
  </si>
  <si>
    <t>Кількість населення, якому вода подається з відхиленням від нормативних вимог</t>
  </si>
  <si>
    <t>Кількість споживачів, яким послуга надається за графіками</t>
  </si>
  <si>
    <t>Частка споживачів, яка отримує послуги з перебоями (рядок 8 / рядок 10)</t>
  </si>
  <si>
    <t>%</t>
  </si>
  <si>
    <t>Кількість абонентів водопостачання, усього, з них:</t>
  </si>
  <si>
    <t>населення</t>
  </si>
  <si>
    <t>бюджетних установ</t>
  </si>
  <si>
    <t>інших</t>
  </si>
  <si>
    <t>Частка охоплення послугами (рядок 3 / рядок 2 х 100), з них:</t>
  </si>
  <si>
    <t>з підключенням до мереж (рядок 4 / рядок 3 х 100)</t>
  </si>
  <si>
    <t>з використанням водорозбірних колонок (рядок 5 / рядок 3 х 100)</t>
  </si>
  <si>
    <t>Кількість абонентів з обліковим споживанням, усього, з них:</t>
  </si>
  <si>
    <t>Частка підключень з обліком, усього (рядок 17 / рядок 10 х 100), з них:</t>
  </si>
  <si>
    <t>населення (рядок 18 / рядок 11 х 100)</t>
  </si>
  <si>
    <t>бюджетних установ (рядок 19 / рядок 12 х 100)</t>
  </si>
  <si>
    <t>інших (рядок 20 / рядок 13 х 100)</t>
  </si>
  <si>
    <t>Загальна протяжність мереж водопроводу, з них:</t>
  </si>
  <si>
    <t>км</t>
  </si>
  <si>
    <t>водоводів</t>
  </si>
  <si>
    <t>вуличної мережі</t>
  </si>
  <si>
    <t>внутрішньоквартальної та дворової мережі</t>
  </si>
  <si>
    <t>Щільність підключень до мережі водопостачання (рядок 10 / рядок 25)</t>
  </si>
  <si>
    <t>од./км</t>
  </si>
  <si>
    <t>Загальна протяжність ветхих та аварійних мереж, з них:</t>
  </si>
  <si>
    <t>Частка ветхих та аварійних мереж (рядок 30 / рядок 25 х 100), з них:</t>
  </si>
  <si>
    <t>водоводів (рядок 31 / рядок 26 х 100)</t>
  </si>
  <si>
    <t>вуличної мережі (рядок 32 / рядок 27 х 100)</t>
  </si>
  <si>
    <t>внутрішньоквартальної та дворової мережі (рядок 33 / рядок 28 х 100)</t>
  </si>
  <si>
    <t>Кількість персоналу в підрозділах водопостачання за розкладом</t>
  </si>
  <si>
    <t>Фактична чисельність персоналу в підрозділах водопостачання</t>
  </si>
  <si>
    <t>Чисельність персоналу на 1000 підключень (рядок 39 / рядок 10 х 1000)</t>
  </si>
  <si>
    <t>ос./1000 од.</t>
  </si>
  <si>
    <t>Чисельність персоналу на 1 км мережі (рядок 39/рядок 25)</t>
  </si>
  <si>
    <t>осіб/1 км</t>
  </si>
  <si>
    <t>Обсяг піднятої води за рік</t>
  </si>
  <si>
    <r>
      <t>тис.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/рік</t>
    </r>
  </si>
  <si>
    <t>Середньодобовий підйом води насосними станціями I підйому</t>
  </si>
  <si>
    <r>
      <t>тис.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/добу</t>
    </r>
  </si>
  <si>
    <t>Обсяг закупленої води зі сторони за рік</t>
  </si>
  <si>
    <t>Обсяг очищення води на очисних спорудах за рік</t>
  </si>
  <si>
    <t>Середньодобове очищення води на очисних спорудах</t>
  </si>
  <si>
    <t>Обсяг поданої води у мережу за рік</t>
  </si>
  <si>
    <t>Середньодобова подача води у мережу</t>
  </si>
  <si>
    <t>Обсяг реалізованої води усім споживачам за рік, у тому числі:</t>
  </si>
  <si>
    <t>населенню</t>
  </si>
  <si>
    <t>Витрати на технологічні потреби (рядок 52 + рядок 53), з них:</t>
  </si>
  <si>
    <t>витрати на технологічні потреби до мережі</t>
  </si>
  <si>
    <t>витрати на технологічні потреби у мережі</t>
  </si>
  <si>
    <r>
      <t>тис. м</t>
    </r>
    <r>
      <rPr>
        <b/>
        <vertAlign val="superscript"/>
        <sz val="8"/>
        <color theme="1"/>
        <rFont val="Times New Roman"/>
        <family val="1"/>
        <charset val="204"/>
      </rPr>
      <t> 3</t>
    </r>
    <r>
      <rPr>
        <sz val="14"/>
        <color theme="1"/>
        <rFont val="Times New Roman"/>
        <family val="1"/>
        <charset val="204"/>
      </rPr>
      <t>/рік</t>
    </r>
  </si>
  <si>
    <t>Частка технологічних витрат (рядок 51 / (рядок 42 + рядок 44) х 100)</t>
  </si>
  <si>
    <t>Обсяг втрат води всього (рядок 56 + рядок 57), з них:</t>
  </si>
  <si>
    <t>обсяг втрат води до мережі (рядок 42 + рядок 44 - рядок 47 - рядок 52)</t>
  </si>
  <si>
    <t>обсяг втрат води у мережі (рядок 47 - рядок 49 - рядок 53)</t>
  </si>
  <si>
    <t>Частка втрат до поданої води у мережу (рядок 57 / рядок 47 х 100)</t>
  </si>
  <si>
    <t>Обсяг втрат води на 1 км мережі за рік (рядок 57 / рядок 25)</t>
  </si>
  <si>
    <r>
      <t>тис.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/км</t>
    </r>
  </si>
  <si>
    <t>Виробництво води на 1 особу (рядок 47 / рядок 3 х 1000000 / 365)</t>
  </si>
  <si>
    <t>л/добу</t>
  </si>
  <si>
    <t>Водоспоживання 1 людиною в день (рядок 50 / рядок 3 х 1000000 / 365)</t>
  </si>
  <si>
    <t>Кількість резервуарів чистої води, башт, колон</t>
  </si>
  <si>
    <t>Розрахунковий об'єм запасів питної води</t>
  </si>
  <si>
    <r>
      <t>тис. м</t>
    </r>
    <r>
      <rPr>
        <b/>
        <vertAlign val="superscript"/>
        <sz val="8"/>
        <color theme="1"/>
        <rFont val="Times New Roman"/>
        <family val="1"/>
        <charset val="204"/>
      </rPr>
      <t> 3</t>
    </r>
  </si>
  <si>
    <t>Наявний об'єм запасів питної води</t>
  </si>
  <si>
    <t>Забезпеченість спорудами запасів води (рядок 64 / рядок 63 х 100)</t>
  </si>
  <si>
    <t>Кількість поверхневих водозаборів</t>
  </si>
  <si>
    <t>Кількість підземних водозаборів, з них:</t>
  </si>
  <si>
    <t>кількість свердловин</t>
  </si>
  <si>
    <t>Кількість окремих свердловин</t>
  </si>
  <si>
    <t>Кількість насосних станцій I підйому (рядок 66 + рядок 67 + рядок 69)</t>
  </si>
  <si>
    <t>Кількість насосних станцій II, III і вище підйомів</t>
  </si>
  <si>
    <t>Витрати електричної енергії на підйом води</t>
  </si>
  <si>
    <t>тис. кВт/год</t>
  </si>
  <si>
    <r>
      <t>кВт*год/м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</si>
  <si>
    <t>Кількість комплексів очисних споруд водопостачання</t>
  </si>
  <si>
    <t>Витрати електричної енергії на очищення води</t>
  </si>
  <si>
    <r>
      <t>Питомі витрати електричної енергії на очищення 1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води</t>
    </r>
  </si>
  <si>
    <r>
      <t>кВт*год/м</t>
    </r>
    <r>
      <rPr>
        <b/>
        <vertAlign val="superscript"/>
        <sz val="8"/>
        <color theme="1"/>
        <rFont val="Times New Roman"/>
        <family val="1"/>
        <charset val="204"/>
      </rPr>
      <t> 3</t>
    </r>
  </si>
  <si>
    <t>Кількість насосних станцій підкачування води</t>
  </si>
  <si>
    <t>Кількість встановлених насосних агрегатів насосних станцій водопостачання</t>
  </si>
  <si>
    <t>Кількість насосних агрегатів, які відпрацювали амортизаційний термін</t>
  </si>
  <si>
    <t>Витрати електричної енергії на перекачування води</t>
  </si>
  <si>
    <r>
      <t>Питомі витрати електричної енергії на подачу 1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води у мережу</t>
    </r>
  </si>
  <si>
    <r>
      <t>кВт*год./м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</si>
  <si>
    <t>Кількість приладів технологічного обліку</t>
  </si>
  <si>
    <t>Кількість приладів технологічного обліку, які необхідно придбати</t>
  </si>
  <si>
    <t>Забезпеченість приладами технологічного обліку (рядок 83 / рядок 82 х 100)</t>
  </si>
  <si>
    <t>Кількість систем знезараження, усього, у тому числі з використанням:</t>
  </si>
  <si>
    <t>рідкого хлору</t>
  </si>
  <si>
    <t>гіпохлориду</t>
  </si>
  <si>
    <t>ультрафіолету</t>
  </si>
  <si>
    <t>Кількість систем знезараження, які відпрацювали амортизаційний термін</t>
  </si>
  <si>
    <t>Кількість лабораторій</t>
  </si>
  <si>
    <t>Кількість майстерень</t>
  </si>
  <si>
    <t>Кількість спеціальних та спеціалізованих транспортних засобів</t>
  </si>
  <si>
    <t>Установлена виробнича потужність водопроводу</t>
  </si>
  <si>
    <t>Установлена загальна потужність водозаборів</t>
  </si>
  <si>
    <t>Установлена виробнича потужність очисних споруд</t>
  </si>
  <si>
    <r>
      <t>тис. м</t>
    </r>
    <r>
      <rPr>
        <b/>
        <vertAlign val="superscript"/>
        <sz val="8"/>
        <color theme="1"/>
        <rFont val="Times New Roman"/>
        <family val="1"/>
        <charset val="204"/>
      </rPr>
      <t> 3</t>
    </r>
    <r>
      <rPr>
        <sz val="14"/>
        <color theme="1"/>
        <rFont val="Times New Roman"/>
        <family val="1"/>
        <charset val="204"/>
      </rPr>
      <t>/добу</t>
    </r>
  </si>
  <si>
    <t>Використання потужності водопроводу (рядок 47 / 365 / рядок 93 х 100)</t>
  </si>
  <si>
    <t>Використання потужності водозаборів (рядок 42 / 365 / рядок 94 х 100)</t>
  </si>
  <si>
    <t>Використання потужності очисних споруд (рядок 45 / 365 / рядок 95 х 100)</t>
  </si>
  <si>
    <t>Кількість аварій на мережі водопостачання за рік</t>
  </si>
  <si>
    <t>аварії</t>
  </si>
  <si>
    <t>Аварійність на мережі з розрахунку на 1 км (рядок 99 / рядок 25)</t>
  </si>
  <si>
    <t>аварії/км</t>
  </si>
  <si>
    <t>Витрати електричної енергії на водопостачання за рік</t>
  </si>
  <si>
    <t>Витрати на електричну енергію на водопостачання за рік</t>
  </si>
  <si>
    <t>тис. грн.</t>
  </si>
  <si>
    <r>
      <t>Питомі витрати електричної енергії на 1 м</t>
    </r>
    <r>
      <rPr>
        <b/>
        <vertAlign val="superscript"/>
        <sz val="8"/>
        <color theme="1"/>
        <rFont val="Times New Roman"/>
        <family val="1"/>
        <charset val="204"/>
      </rPr>
      <t> 3</t>
    </r>
    <r>
      <rPr>
        <sz val="14"/>
        <color theme="1"/>
        <rFont val="Times New Roman"/>
        <family val="1"/>
        <charset val="204"/>
      </rPr>
      <t> води (рядок 101 / (рядок 42 + рядок 44)</t>
    </r>
  </si>
  <si>
    <r>
      <t>кВт * год/м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</si>
  <si>
    <t>Витрати з операційної діяльності водопостачання за рік</t>
  </si>
  <si>
    <t>Експлуатаційні витрати на одиницю продукції (рядок 104 / рядок 49)</t>
  </si>
  <si>
    <r>
      <t>грн./м</t>
    </r>
    <r>
      <rPr>
        <b/>
        <vertAlign val="superscript"/>
        <sz val="8"/>
        <color theme="1"/>
        <rFont val="Times New Roman"/>
        <family val="1"/>
        <charset val="204"/>
      </rPr>
      <t> 3</t>
    </r>
  </si>
  <si>
    <t>Витрати на оплату праці за рік</t>
  </si>
  <si>
    <t>Співвідношення витрат на оплату праці (рядок 106 / рядок 104 х 100)</t>
  </si>
  <si>
    <t>Співвідношення витрат на електричну енергію (рядок 102 / рядок 104 х 100)</t>
  </si>
  <si>
    <t>Витрати на перекидання води у маловодні регіони за рік</t>
  </si>
  <si>
    <t>Співвідношення витрат на перекидання води (рядок 109 / рядок 104 х 100)</t>
  </si>
  <si>
    <t>Амортизаційні відрахування за рік</t>
  </si>
  <si>
    <t>Використано коштів за рахунок амортизаційних відрахувань за рік</t>
  </si>
  <si>
    <t>Співвідношення амортизаційних відрахувань (рядок 111 / рядок 104 х 100)</t>
  </si>
  <si>
    <t>N з/п</t>
  </si>
  <si>
    <t>II. Найменування та характеристика об'єктів водовідведення</t>
  </si>
  <si>
    <t>Кількість населених пунктів, яким надаються послуги (2*)</t>
  </si>
  <si>
    <t>яке транспортує стічні води на очисні споруди з вигрібних ям, септиків</t>
  </si>
  <si>
    <t>Кількість підключень до мережі водовідведення, усього, з них:</t>
  </si>
  <si>
    <t>з використанням вигрібних ям, септиків (рядок 5 / рядок 3 х 100)</t>
  </si>
  <si>
    <t>Кількість підключень з первинним очищенням стічних вод</t>
  </si>
  <si>
    <t>Частка з первинним очищенням стічних вод (рядок 13 / рядок 6 х 100)</t>
  </si>
  <si>
    <t>Загальна протяжність мереж водовідведення, з них:</t>
  </si>
  <si>
    <t>головних колекторів</t>
  </si>
  <si>
    <t>напірних трубопроводів</t>
  </si>
  <si>
    <t>Щільність підключень до мережі водовідведення (рядок 6 / рядок 15)</t>
  </si>
  <si>
    <t>Частка ветхих та аварійних мереж (рядок 21 / рядок 15 х 100), з них:</t>
  </si>
  <si>
    <t>головних колекторів (рядок 22 / рядок 16 х 100)</t>
  </si>
  <si>
    <t>напірних трубопроводів (рядок 23 / рядок 17 х 100)</t>
  </si>
  <si>
    <t>вуличної мережі (рядок 24 / рядок 18 х 100)</t>
  </si>
  <si>
    <t>внутрішньоквартальної та дворової мережі (рядок 25 / рядок 19 х 100)</t>
  </si>
  <si>
    <t>Чисельність персоналу в підрозділах водовідведення за розкладом</t>
  </si>
  <si>
    <t>Фактична чисельність персоналу в підрозділах водовідведення</t>
  </si>
  <si>
    <t>Чисельність персоналу на 1000 підключень (рядок 32 / рядок 6 х 1000)</t>
  </si>
  <si>
    <t>Чисельність персоналу на 1 км мережі (рядок 32 / рядок 15)</t>
  </si>
  <si>
    <t>Обсяг відведених стічних вод за рік, усього, у тому числі:</t>
  </si>
  <si>
    <t>прийнято від інших систем водовідведення</t>
  </si>
  <si>
    <t>Середньодобове перекачування стічних вод</t>
  </si>
  <si>
    <t>Пропущено через очисні споруди за рік, усього, з них:</t>
  </si>
  <si>
    <t>з повним біологічним очищенням</t>
  </si>
  <si>
    <t>з доочищенням</t>
  </si>
  <si>
    <t>Середньодобове очищення стічних вод на очисних спорудах</t>
  </si>
  <si>
    <t>Обсяг скинутих стічних вод за рік без очищення (рядок 35 - рядок 38)</t>
  </si>
  <si>
    <t>Частка скинутих стічних вод без очищення (рядок 42 / рядок 35 х 100)</t>
  </si>
  <si>
    <t>Обсяг недостатньо очищених скинутих стічних вод (рядок 35 - рядок 39)</t>
  </si>
  <si>
    <t>Частка недостатньо очищених стічних вод (рядок 44 / рядок 35 х 100)</t>
  </si>
  <si>
    <t>Передано стічних вод іншим системам на очищення за рік</t>
  </si>
  <si>
    <t>Частка переданих стічних вод на очищення (рядок 46 / рядок 35 х 100)</t>
  </si>
  <si>
    <t>Обсяг реалізованих послуг по водовідведенню усім споживачам за рік, у тому числі:</t>
  </si>
  <si>
    <t>Кількість засмічень у мережі водовідведення за рік</t>
  </si>
  <si>
    <t>Засміченість на мережі з розрахунку на 1 км (рядок 50 / рядок 15)</t>
  </si>
  <si>
    <t>Кількість аварій в мережі водовідведення за рік</t>
  </si>
  <si>
    <t>аварії/рік</t>
  </si>
  <si>
    <t>Аварійність на мережі з розрахунку на 1 км (рядок 52 / рядок 15)</t>
  </si>
  <si>
    <t>Обсяг відведених стічних вод на 1 особу (рядок 35 / рядок 3 х 1000000 / 365)</t>
  </si>
  <si>
    <t>Обсяг очищення стічних вод на 1 особу (рядок 39 / рядок 3 х 1000000 / 365)</t>
  </si>
  <si>
    <t>Кількість насосних станцій перекачки стічних вод</t>
  </si>
  <si>
    <t>Кількість очисних споруд водовідведення</t>
  </si>
  <si>
    <t>Загальна кількість насосних агрегатів насосних станцій водовідведення</t>
  </si>
  <si>
    <t>Установлена потужність водовідведення</t>
  </si>
  <si>
    <t>Загальна установлена потужність насосних станцій водовідведення</t>
  </si>
  <si>
    <t>Установлена потужність очисних споруд водовідведення</t>
  </si>
  <si>
    <t>Частка використання водовідведення (рядок 35 / 365 / рядок 68 х 100)</t>
  </si>
  <si>
    <t>Частка використання очисних споруд (рядок 38 / 365 / рядок 70 х 100)</t>
  </si>
  <si>
    <t>Витрати електричної енергії на водовідведення за рік, з них:</t>
  </si>
  <si>
    <t>тис. кВт*год</t>
  </si>
  <si>
    <t>загальні витрати електричної енергії на очищення стічних вод</t>
  </si>
  <si>
    <r>
      <t>питомі витрати електричної енергії на очищення 1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стічних вод (рядок 74 / рядок 73 х 100)</t>
    </r>
  </si>
  <si>
    <t>загальні витрати електричної енергії на перекачування води</t>
  </si>
  <si>
    <r>
      <t>питомі витрати електричної енергії на перекачку 1 м</t>
    </r>
    <r>
      <rPr>
        <b/>
        <vertAlign val="superscript"/>
        <sz val="8"/>
        <color theme="1"/>
        <rFont val="Times New Roman"/>
        <family val="1"/>
        <charset val="204"/>
      </rPr>
      <t> 3</t>
    </r>
    <r>
      <rPr>
        <sz val="14"/>
        <color theme="1"/>
        <rFont val="Times New Roman"/>
        <family val="1"/>
        <charset val="204"/>
      </rPr>
      <t> стічних вод (рядок 76 / рядок 73 х 100)</t>
    </r>
  </si>
  <si>
    <t>Витрати на електричну енергію за рік</t>
  </si>
  <si>
    <r>
      <t>Питомі витрати електроенергії на 1 м</t>
    </r>
    <r>
      <rPr>
        <sz val="8"/>
        <color theme="1"/>
        <rFont val="Times New Roman"/>
        <family val="1"/>
        <charset val="204"/>
      </rPr>
      <t> </t>
    </r>
    <r>
      <rPr>
        <b/>
        <vertAlign val="superscript"/>
        <sz val="8"/>
        <color theme="1"/>
        <rFont val="Times New Roman"/>
        <family val="1"/>
        <charset val="204"/>
      </rPr>
      <t>-3</t>
    </r>
    <r>
      <rPr>
        <sz val="14"/>
        <color theme="1"/>
        <rFont val="Times New Roman"/>
        <family val="1"/>
        <charset val="204"/>
      </rPr>
      <t> стічних вод (рядок 73 / рядок 35)</t>
    </r>
  </si>
  <si>
    <t>Витрати з операційної діяльності водовідведення за рік</t>
  </si>
  <si>
    <t>Експлуатаційні витрати на одиницю продукції (рядок 80 / рядок 48)</t>
  </si>
  <si>
    <t>Співвідношення витрат на оплату праці (рядок 82 / рядок 80 х 100)</t>
  </si>
  <si>
    <t>Співвідношення витрат на електричну енергію (рядок 78 / рядок 80 х 100)</t>
  </si>
  <si>
    <t>Співвідношення амортизаційних відрахувань (рядок 85 / рядок 80 х 100)</t>
  </si>
  <si>
    <t>__________</t>
  </si>
  <si>
    <t>Примітки:</t>
  </si>
  <si>
    <t>Кількість багатоповерхових будинків</t>
  </si>
  <si>
    <t>Кількість квартир у багатоповерхових будинках (абоненти)</t>
  </si>
  <si>
    <t>Кількість будівель індивідуальної забудови (абоненти)</t>
  </si>
  <si>
    <t>Кількість багатоповерхових будинків з приладами обліку (загальнобудинкові)</t>
  </si>
  <si>
    <t>Кількість квартир у багатоповерхових будинках з приладами обліку (абоненти)</t>
  </si>
  <si>
    <t>Кількість будівель індивідуальної забудови з приладами обліку (абоненти)</t>
  </si>
  <si>
    <t>*1</t>
  </si>
  <si>
    <t>Назва населених пунктів, яким надаються послуги:</t>
  </si>
  <si>
    <t>Назва населеного пункту</t>
  </si>
  <si>
    <t>Населення (чол.)</t>
  </si>
  <si>
    <t>______________________________</t>
  </si>
  <si>
    <t>...</t>
  </si>
  <si>
    <t>*2</t>
  </si>
  <si>
    <t>Назва населених пунктів, яким надаються послуги</t>
  </si>
  <si>
    <t>(посадова особа ліцензіата)</t>
  </si>
  <si>
    <t>_______</t>
  </si>
  <si>
    <t>(підпис)</t>
  </si>
  <si>
    <t>(Власне ім'я ПРІЗВИЩЕ)</t>
  </si>
  <si>
    <t>(посада відповідальної особи)</t>
  </si>
  <si>
    <t>Директор</t>
  </si>
  <si>
    <t>Головний бухгалтер</t>
  </si>
  <si>
    <t>Економіст</t>
  </si>
  <si>
    <t>Михалевич Л.Л.</t>
  </si>
  <si>
    <t>Лопушанський Я.І.</t>
  </si>
  <si>
    <t>Дівчур В.Я.</t>
  </si>
  <si>
    <t>комунального підприємства "ВОДОДАР" Бориславської міської ради</t>
  </si>
  <si>
    <t>станом на 01.11.2021р. рік</t>
  </si>
  <si>
    <r>
      <t>Питомі витрати електричної енергії на підйом 1 м</t>
    </r>
    <r>
      <rPr>
        <b/>
        <vertAlign val="superscript"/>
        <sz val="8"/>
        <color theme="1"/>
        <rFont val="Times New Roman"/>
        <family val="1"/>
        <charset val="204"/>
      </rPr>
      <t>3</t>
    </r>
    <r>
      <rPr>
        <sz val="14"/>
        <color theme="1"/>
        <rFont val="Times New Roman"/>
        <family val="1"/>
        <charset val="204"/>
      </rPr>
      <t> води</t>
    </r>
  </si>
  <si>
    <t>Вледяну</t>
  </si>
  <si>
    <t>бойл.№1, 2, Бандери</t>
  </si>
  <si>
    <t>флюнт</t>
  </si>
  <si>
    <t>Кіхтан</t>
  </si>
  <si>
    <t>Борислав</t>
  </si>
  <si>
    <t>Назар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</si>
</sst>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164" fontId="1" fillId="0" borderId="1" xfId="0" applyNumberFormat="1" applyFont="1" applyBorder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38"/>
  <sheetViews>
    <sheetView tabSelected="1" topLeftCell="A221" zoomScale="80" zoomScaleNormal="80" workbookViewId="0">
      <selection activeCell="G94" sqref="G94"/>
    </sheetView>
  </sheetViews>
  <sheetFormatPr defaultRowHeight="18.75" x14ac:dyDescent="0.3"/>
  <cols>
    <col min="2" max="2" width="15.796875" customWidth="1"/>
    <col min="3" max="3" width="49.19921875" customWidth="1"/>
    <col min="4" max="4" width="18.296875" customWidth="1"/>
    <col min="5" max="5" width="17.5" customWidth="1"/>
    <col min="6" max="6" width="17.3984375" customWidth="1"/>
  </cols>
  <sheetData>
    <row r="1" spans="2:8" x14ac:dyDescent="0.3">
      <c r="B1" s="25"/>
      <c r="C1" s="3"/>
      <c r="D1" s="26" t="s">
        <v>0</v>
      </c>
      <c r="E1" s="26"/>
      <c r="F1" s="18"/>
    </row>
    <row r="2" spans="2:8" ht="29.25" customHeight="1" x14ac:dyDescent="0.3">
      <c r="B2" s="25"/>
      <c r="C2" s="3"/>
      <c r="D2" s="24" t="s">
        <v>1</v>
      </c>
      <c r="E2" s="24"/>
      <c r="F2" s="24"/>
    </row>
    <row r="3" spans="2:8" ht="19.5" customHeight="1" x14ac:dyDescent="0.3">
      <c r="B3" s="25"/>
      <c r="C3" s="3"/>
      <c r="D3" s="24" t="s">
        <v>2</v>
      </c>
      <c r="E3" s="24"/>
      <c r="F3" s="24"/>
    </row>
    <row r="4" spans="2:8" ht="19.5" customHeight="1" x14ac:dyDescent="0.3">
      <c r="B4" s="25"/>
      <c r="C4" s="3"/>
      <c r="D4" s="24" t="s">
        <v>3</v>
      </c>
      <c r="E4" s="24"/>
      <c r="F4" s="24"/>
    </row>
    <row r="5" spans="2:8" ht="26.25" customHeight="1" x14ac:dyDescent="0.3">
      <c r="B5" s="25"/>
      <c r="C5" s="3"/>
      <c r="D5" s="24" t="s">
        <v>4</v>
      </c>
      <c r="E5" s="24"/>
      <c r="F5" s="24"/>
    </row>
    <row r="6" spans="2:8" ht="18" customHeight="1" x14ac:dyDescent="0.3">
      <c r="B6" s="25"/>
      <c r="C6" s="3"/>
      <c r="D6" s="24" t="s">
        <v>5</v>
      </c>
      <c r="E6" s="24"/>
      <c r="F6" s="24"/>
    </row>
    <row r="7" spans="2:8" ht="26.25" customHeight="1" x14ac:dyDescent="0.3">
      <c r="B7" s="25"/>
      <c r="C7" s="3"/>
      <c r="D7" s="24" t="s">
        <v>6</v>
      </c>
      <c r="E7" s="24"/>
      <c r="F7" s="24"/>
    </row>
    <row r="8" spans="2:8" ht="21" customHeight="1" x14ac:dyDescent="0.3">
      <c r="B8" s="25"/>
      <c r="C8" s="3"/>
      <c r="D8" s="24" t="s">
        <v>7</v>
      </c>
      <c r="E8" s="24"/>
      <c r="F8" s="24"/>
    </row>
    <row r="9" spans="2:8" ht="21.75" customHeight="1" x14ac:dyDescent="0.3">
      <c r="B9" s="25"/>
      <c r="C9" s="3"/>
      <c r="D9" s="24" t="s">
        <v>8</v>
      </c>
      <c r="E9" s="24"/>
      <c r="F9" s="24"/>
    </row>
    <row r="10" spans="2:8" ht="18" customHeight="1" x14ac:dyDescent="0.3">
      <c r="B10" s="25"/>
      <c r="C10" s="3"/>
      <c r="D10" s="24" t="s">
        <v>9</v>
      </c>
      <c r="E10" s="24"/>
      <c r="F10" s="24"/>
    </row>
    <row r="11" spans="2:8" ht="24.75" customHeight="1" x14ac:dyDescent="0.3">
      <c r="B11" s="25"/>
      <c r="C11" s="3"/>
      <c r="D11" s="24" t="s">
        <v>10</v>
      </c>
      <c r="E11" s="24"/>
      <c r="F11" s="24"/>
    </row>
    <row r="12" spans="2:8" ht="47.25" customHeight="1" x14ac:dyDescent="0.3">
      <c r="B12" s="21" t="s">
        <v>11</v>
      </c>
      <c r="C12" s="21"/>
      <c r="D12" s="21"/>
      <c r="E12" s="21"/>
      <c r="F12" s="21"/>
      <c r="G12" s="21"/>
      <c r="H12" s="21"/>
    </row>
    <row r="13" spans="2:8" ht="15.75" customHeight="1" x14ac:dyDescent="0.3">
      <c r="B13" s="21" t="s">
        <v>12</v>
      </c>
      <c r="C13" s="21"/>
      <c r="D13" s="21"/>
      <c r="E13" s="21"/>
      <c r="F13" s="21"/>
      <c r="G13" s="21"/>
    </row>
    <row r="14" spans="2:8" ht="27.75" customHeight="1" x14ac:dyDescent="0.3">
      <c r="B14" s="21" t="s">
        <v>237</v>
      </c>
      <c r="C14" s="21"/>
      <c r="D14" s="21"/>
      <c r="E14" s="21"/>
      <c r="F14" s="21"/>
      <c r="G14" s="21"/>
    </row>
    <row r="15" spans="2:8" ht="13.5" customHeight="1" x14ac:dyDescent="0.3">
      <c r="B15" s="22" t="s">
        <v>13</v>
      </c>
      <c r="C15" s="22"/>
      <c r="D15" s="22"/>
      <c r="E15" s="22"/>
      <c r="F15" s="22"/>
      <c r="G15" s="22"/>
    </row>
    <row r="16" spans="2:8" ht="30.75" customHeight="1" thickBot="1" x14ac:dyDescent="0.35">
      <c r="B16" s="23" t="s">
        <v>238</v>
      </c>
      <c r="C16" s="23"/>
      <c r="D16" s="23"/>
      <c r="E16" s="23"/>
      <c r="F16" s="23"/>
      <c r="G16" s="23"/>
    </row>
    <row r="17" spans="2:7" ht="69.75" customHeight="1" thickBot="1" x14ac:dyDescent="0.35">
      <c r="B17" s="4" t="s">
        <v>14</v>
      </c>
      <c r="C17" s="4" t="s">
        <v>15</v>
      </c>
      <c r="D17" s="4" t="s">
        <v>16</v>
      </c>
      <c r="E17" s="4" t="s">
        <v>17</v>
      </c>
    </row>
    <row r="18" spans="2:7" ht="54.75" customHeight="1" thickBot="1" x14ac:dyDescent="0.35">
      <c r="B18" s="5">
        <v>1</v>
      </c>
      <c r="C18" s="6" t="s">
        <v>18</v>
      </c>
      <c r="D18" s="5" t="s">
        <v>19</v>
      </c>
      <c r="E18" s="7">
        <v>1</v>
      </c>
    </row>
    <row r="19" spans="2:7" ht="53.25" customHeight="1" thickBot="1" x14ac:dyDescent="0.35">
      <c r="B19" s="5">
        <v>2</v>
      </c>
      <c r="C19" s="6" t="s">
        <v>20</v>
      </c>
      <c r="D19" s="5" t="s">
        <v>21</v>
      </c>
      <c r="E19" s="7">
        <v>33200</v>
      </c>
    </row>
    <row r="20" spans="2:7" ht="58.5" customHeight="1" thickBot="1" x14ac:dyDescent="0.35">
      <c r="B20" s="5">
        <v>3</v>
      </c>
      <c r="C20" s="6" t="s">
        <v>22</v>
      </c>
      <c r="D20" s="5" t="s">
        <v>21</v>
      </c>
      <c r="E20" s="11">
        <v>29702</v>
      </c>
    </row>
    <row r="21" spans="2:7" ht="46.5" customHeight="1" thickBot="1" x14ac:dyDescent="0.35">
      <c r="B21" s="5">
        <v>4</v>
      </c>
      <c r="C21" s="6" t="s">
        <v>23</v>
      </c>
      <c r="D21" s="5" t="s">
        <v>21</v>
      </c>
      <c r="E21" s="11">
        <f>E20-E22</f>
        <v>29571</v>
      </c>
    </row>
    <row r="22" spans="2:7" ht="41.25" customHeight="1" thickBot="1" x14ac:dyDescent="0.35">
      <c r="B22" s="5">
        <v>5</v>
      </c>
      <c r="C22" s="6" t="s">
        <v>24</v>
      </c>
      <c r="D22" s="5" t="s">
        <v>21</v>
      </c>
      <c r="E22" s="7">
        <v>131</v>
      </c>
    </row>
    <row r="23" spans="2:7" ht="45" customHeight="1" thickBot="1" x14ac:dyDescent="0.35">
      <c r="B23" s="5">
        <v>6</v>
      </c>
      <c r="C23" s="6" t="s">
        <v>25</v>
      </c>
      <c r="D23" s="5" t="s">
        <v>21</v>
      </c>
      <c r="E23" s="7">
        <v>0</v>
      </c>
    </row>
    <row r="24" spans="2:7" ht="54" customHeight="1" thickBot="1" x14ac:dyDescent="0.35">
      <c r="B24" s="5">
        <v>7</v>
      </c>
      <c r="C24" s="6" t="s">
        <v>26</v>
      </c>
      <c r="D24" s="5" t="s">
        <v>21</v>
      </c>
      <c r="E24" s="7">
        <v>0</v>
      </c>
    </row>
    <row r="25" spans="2:7" ht="46.5" customHeight="1" thickBot="1" x14ac:dyDescent="0.35">
      <c r="B25" s="5">
        <v>8</v>
      </c>
      <c r="C25" s="6" t="s">
        <v>27</v>
      </c>
      <c r="D25" s="5" t="s">
        <v>19</v>
      </c>
      <c r="E25" s="7">
        <f>E21</f>
        <v>29571</v>
      </c>
    </row>
    <row r="26" spans="2:7" ht="82.5" customHeight="1" thickBot="1" x14ac:dyDescent="0.35">
      <c r="B26" s="5">
        <v>9</v>
      </c>
      <c r="C26" s="6" t="s">
        <v>28</v>
      </c>
      <c r="D26" s="5" t="s">
        <v>29</v>
      </c>
      <c r="E26" s="12">
        <f>E25/E27</f>
        <v>2.2247216370749321</v>
      </c>
    </row>
    <row r="27" spans="2:7" ht="51" customHeight="1" thickBot="1" x14ac:dyDescent="0.35">
      <c r="B27" s="5">
        <v>10</v>
      </c>
      <c r="C27" s="6" t="s">
        <v>30</v>
      </c>
      <c r="D27" s="5" t="s">
        <v>19</v>
      </c>
      <c r="E27" s="7">
        <f>E28+E29+E30</f>
        <v>13292</v>
      </c>
    </row>
    <row r="28" spans="2:7" ht="19.5" thickBot="1" x14ac:dyDescent="0.35">
      <c r="B28" s="5">
        <v>11</v>
      </c>
      <c r="C28" s="6" t="s">
        <v>31</v>
      </c>
      <c r="D28" s="5" t="s">
        <v>19</v>
      </c>
      <c r="E28" s="7">
        <v>12864</v>
      </c>
    </row>
    <row r="29" spans="2:7" ht="19.5" thickBot="1" x14ac:dyDescent="0.35">
      <c r="B29" s="5">
        <v>12</v>
      </c>
      <c r="C29" s="6" t="s">
        <v>32</v>
      </c>
      <c r="D29" s="5" t="s">
        <v>19</v>
      </c>
      <c r="E29" s="13">
        <v>37</v>
      </c>
      <c r="F29" t="s">
        <v>240</v>
      </c>
    </row>
    <row r="30" spans="2:7" ht="19.5" thickBot="1" x14ac:dyDescent="0.35">
      <c r="B30" s="5">
        <v>13</v>
      </c>
      <c r="C30" s="6" t="s">
        <v>33</v>
      </c>
      <c r="D30" s="5" t="s">
        <v>19</v>
      </c>
      <c r="E30" s="13">
        <v>391</v>
      </c>
      <c r="F30" t="s">
        <v>240</v>
      </c>
      <c r="G30">
        <v>428</v>
      </c>
    </row>
    <row r="31" spans="2:7" ht="37.5" customHeight="1" thickBot="1" x14ac:dyDescent="0.35">
      <c r="B31" s="5">
        <v>14</v>
      </c>
      <c r="C31" s="6" t="s">
        <v>34</v>
      </c>
      <c r="D31" s="5" t="s">
        <v>29</v>
      </c>
      <c r="E31" s="12">
        <f>E20/E19*100</f>
        <v>89.463855421686745</v>
      </c>
    </row>
    <row r="32" spans="2:7" ht="50.25" customHeight="1" thickBot="1" x14ac:dyDescent="0.35">
      <c r="B32" s="5">
        <v>15</v>
      </c>
      <c r="C32" s="6" t="s">
        <v>35</v>
      </c>
      <c r="D32" s="5" t="s">
        <v>29</v>
      </c>
      <c r="E32" s="12">
        <f>E21/E20*100</f>
        <v>99.55895225910713</v>
      </c>
    </row>
    <row r="33" spans="2:7" ht="66.75" customHeight="1" thickBot="1" x14ac:dyDescent="0.35">
      <c r="B33" s="5">
        <v>16</v>
      </c>
      <c r="C33" s="6" t="s">
        <v>36</v>
      </c>
      <c r="D33" s="5" t="s">
        <v>29</v>
      </c>
      <c r="E33" s="12">
        <f>E22/E20*100</f>
        <v>0.44104774089286913</v>
      </c>
    </row>
    <row r="34" spans="2:7" ht="39" customHeight="1" thickBot="1" x14ac:dyDescent="0.35">
      <c r="B34" s="5">
        <v>17</v>
      </c>
      <c r="C34" s="6" t="s">
        <v>37</v>
      </c>
      <c r="D34" s="5" t="s">
        <v>19</v>
      </c>
      <c r="E34" s="7">
        <f>E35+E36+E37</f>
        <v>11328</v>
      </c>
    </row>
    <row r="35" spans="2:7" ht="19.5" thickBot="1" x14ac:dyDescent="0.35">
      <c r="B35" s="5">
        <v>18</v>
      </c>
      <c r="C35" s="6" t="s">
        <v>31</v>
      </c>
      <c r="D35" s="5" t="s">
        <v>19</v>
      </c>
      <c r="E35" s="7">
        <v>10907</v>
      </c>
    </row>
    <row r="36" spans="2:7" ht="19.5" thickBot="1" x14ac:dyDescent="0.35">
      <c r="B36" s="5">
        <v>19</v>
      </c>
      <c r="C36" s="6" t="s">
        <v>32</v>
      </c>
      <c r="D36" s="5" t="s">
        <v>19</v>
      </c>
      <c r="E36" s="13">
        <v>36</v>
      </c>
      <c r="F36" t="s">
        <v>240</v>
      </c>
    </row>
    <row r="37" spans="2:7" ht="19.5" thickBot="1" x14ac:dyDescent="0.35">
      <c r="B37" s="5">
        <v>20</v>
      </c>
      <c r="C37" s="6" t="s">
        <v>33</v>
      </c>
      <c r="D37" s="5" t="s">
        <v>19</v>
      </c>
      <c r="E37" s="13">
        <v>385</v>
      </c>
      <c r="F37" t="s">
        <v>240</v>
      </c>
      <c r="G37">
        <f>E37+E36</f>
        <v>421</v>
      </c>
    </row>
    <row r="38" spans="2:7" ht="52.5" customHeight="1" thickBot="1" x14ac:dyDescent="0.35">
      <c r="B38" s="5">
        <v>21</v>
      </c>
      <c r="C38" s="6" t="s">
        <v>38</v>
      </c>
      <c r="D38" s="5" t="s">
        <v>29</v>
      </c>
      <c r="E38" s="12">
        <f>E34/E27*100</f>
        <v>85.224195004513987</v>
      </c>
    </row>
    <row r="39" spans="2:7" ht="28.5" customHeight="1" thickBot="1" x14ac:dyDescent="0.35">
      <c r="B39" s="5">
        <v>22</v>
      </c>
      <c r="C39" s="6" t="s">
        <v>39</v>
      </c>
      <c r="D39" s="5" t="s">
        <v>29</v>
      </c>
      <c r="E39" s="12">
        <f>E35/E28*100</f>
        <v>84.787002487562191</v>
      </c>
    </row>
    <row r="40" spans="2:7" ht="41.25" customHeight="1" thickBot="1" x14ac:dyDescent="0.35">
      <c r="B40" s="5">
        <v>23</v>
      </c>
      <c r="C40" s="6" t="s">
        <v>40</v>
      </c>
      <c r="D40" s="5" t="s">
        <v>29</v>
      </c>
      <c r="E40" s="12">
        <f>E36/E29*100</f>
        <v>97.297297297297305</v>
      </c>
    </row>
    <row r="41" spans="2:7" ht="36" customHeight="1" thickBot="1" x14ac:dyDescent="0.35">
      <c r="B41" s="5">
        <v>24</v>
      </c>
      <c r="C41" s="6" t="s">
        <v>41</v>
      </c>
      <c r="D41" s="5" t="s">
        <v>29</v>
      </c>
      <c r="E41" s="12">
        <f>E37/E30*100</f>
        <v>98.465473145780052</v>
      </c>
    </row>
    <row r="42" spans="2:7" ht="63" customHeight="1" thickBot="1" x14ac:dyDescent="0.35">
      <c r="B42" s="5">
        <v>25</v>
      </c>
      <c r="C42" s="6" t="s">
        <v>42</v>
      </c>
      <c r="D42" s="5" t="s">
        <v>43</v>
      </c>
      <c r="E42" s="7">
        <f>E43+E44+E45</f>
        <v>247</v>
      </c>
    </row>
    <row r="43" spans="2:7" ht="19.5" thickBot="1" x14ac:dyDescent="0.35">
      <c r="B43" s="5">
        <v>26</v>
      </c>
      <c r="C43" s="6" t="s">
        <v>44</v>
      </c>
      <c r="D43" s="5" t="s">
        <v>43</v>
      </c>
      <c r="E43" s="7">
        <v>46.1</v>
      </c>
    </row>
    <row r="44" spans="2:7" ht="19.5" thickBot="1" x14ac:dyDescent="0.35">
      <c r="B44" s="5">
        <v>27</v>
      </c>
      <c r="C44" s="6" t="s">
        <v>45</v>
      </c>
      <c r="D44" s="5" t="s">
        <v>43</v>
      </c>
      <c r="E44" s="7">
        <v>96.5</v>
      </c>
    </row>
    <row r="45" spans="2:7" ht="19.5" thickBot="1" x14ac:dyDescent="0.35">
      <c r="B45" s="5">
        <v>28</v>
      </c>
      <c r="C45" s="6" t="s">
        <v>46</v>
      </c>
      <c r="D45" s="5" t="s">
        <v>43</v>
      </c>
      <c r="E45" s="7">
        <v>104.4</v>
      </c>
    </row>
    <row r="46" spans="2:7" ht="53.25" customHeight="1" thickBot="1" x14ac:dyDescent="0.35">
      <c r="B46" s="5">
        <v>29</v>
      </c>
      <c r="C46" s="6" t="s">
        <v>47</v>
      </c>
      <c r="D46" s="5" t="s">
        <v>48</v>
      </c>
      <c r="E46" s="12">
        <f>E27/E42</f>
        <v>53.813765182186238</v>
      </c>
    </row>
    <row r="47" spans="2:7" ht="42" customHeight="1" thickBot="1" x14ac:dyDescent="0.35">
      <c r="B47" s="5">
        <v>30</v>
      </c>
      <c r="C47" s="6" t="s">
        <v>49</v>
      </c>
      <c r="D47" s="5" t="s">
        <v>43</v>
      </c>
      <c r="E47" s="7">
        <f>E48+E49+E50</f>
        <v>45.5</v>
      </c>
    </row>
    <row r="48" spans="2:7" ht="19.5" thickBot="1" x14ac:dyDescent="0.35">
      <c r="B48" s="5">
        <v>31</v>
      </c>
      <c r="C48" s="6" t="s">
        <v>44</v>
      </c>
      <c r="D48" s="5" t="s">
        <v>43</v>
      </c>
      <c r="E48" s="7">
        <v>8.4</v>
      </c>
    </row>
    <row r="49" spans="2:5" ht="19.5" thickBot="1" x14ac:dyDescent="0.35">
      <c r="B49" s="5">
        <v>32</v>
      </c>
      <c r="C49" s="6" t="s">
        <v>45</v>
      </c>
      <c r="D49" s="5" t="s">
        <v>43</v>
      </c>
      <c r="E49" s="7">
        <v>18.399999999999999</v>
      </c>
    </row>
    <row r="50" spans="2:5" ht="44.25" customHeight="1" thickBot="1" x14ac:dyDescent="0.35">
      <c r="B50" s="5">
        <v>33</v>
      </c>
      <c r="C50" s="6" t="s">
        <v>46</v>
      </c>
      <c r="D50" s="5" t="s">
        <v>43</v>
      </c>
      <c r="E50" s="7">
        <v>18.7</v>
      </c>
    </row>
    <row r="51" spans="2:5" ht="51.75" customHeight="1" thickBot="1" x14ac:dyDescent="0.35">
      <c r="B51" s="5">
        <v>34</v>
      </c>
      <c r="C51" s="6" t="s">
        <v>50</v>
      </c>
      <c r="D51" s="5" t="s">
        <v>29</v>
      </c>
      <c r="E51" s="12">
        <f>E47/E42*100</f>
        <v>18.421052631578945</v>
      </c>
    </row>
    <row r="52" spans="2:5" ht="33" customHeight="1" thickBot="1" x14ac:dyDescent="0.35">
      <c r="B52" s="5">
        <v>35</v>
      </c>
      <c r="C52" s="6" t="s">
        <v>51</v>
      </c>
      <c r="D52" s="5" t="s">
        <v>29</v>
      </c>
      <c r="E52" s="12">
        <f>E48/E43*100</f>
        <v>18.221258134490238</v>
      </c>
    </row>
    <row r="53" spans="2:5" ht="51.75" customHeight="1" thickBot="1" x14ac:dyDescent="0.35">
      <c r="B53" s="5">
        <v>36</v>
      </c>
      <c r="C53" s="6" t="s">
        <v>52</v>
      </c>
      <c r="D53" s="5" t="s">
        <v>29</v>
      </c>
      <c r="E53" s="12">
        <f>E49/E44*100</f>
        <v>19.067357512953368</v>
      </c>
    </row>
    <row r="54" spans="2:5" ht="63" customHeight="1" thickBot="1" x14ac:dyDescent="0.35">
      <c r="B54" s="5">
        <v>37</v>
      </c>
      <c r="C54" s="6" t="s">
        <v>53</v>
      </c>
      <c r="D54" s="5" t="s">
        <v>29</v>
      </c>
      <c r="E54" s="12">
        <f>E50/E45*100</f>
        <v>17.911877394636015</v>
      </c>
    </row>
    <row r="55" spans="2:5" ht="56.25" customHeight="1" thickBot="1" x14ac:dyDescent="0.35">
      <c r="B55" s="5">
        <v>38</v>
      </c>
      <c r="C55" s="6" t="s">
        <v>54</v>
      </c>
      <c r="D55" s="5" t="s">
        <v>21</v>
      </c>
      <c r="E55" s="7">
        <v>158.5</v>
      </c>
    </row>
    <row r="56" spans="2:5" ht="69" customHeight="1" thickBot="1" x14ac:dyDescent="0.35">
      <c r="B56" s="5">
        <v>39</v>
      </c>
      <c r="C56" s="6" t="s">
        <v>55</v>
      </c>
      <c r="D56" s="5" t="s">
        <v>21</v>
      </c>
      <c r="E56" s="7">
        <v>125</v>
      </c>
    </row>
    <row r="57" spans="2:5" ht="58.5" customHeight="1" thickBot="1" x14ac:dyDescent="0.35">
      <c r="B57" s="5">
        <v>40</v>
      </c>
      <c r="C57" s="6" t="s">
        <v>56</v>
      </c>
      <c r="D57" s="5" t="s">
        <v>57</v>
      </c>
      <c r="E57" s="12">
        <f>E56/E27*1000</f>
        <v>9.4041528739091174</v>
      </c>
    </row>
    <row r="58" spans="2:5" ht="39.75" customHeight="1" thickBot="1" x14ac:dyDescent="0.35">
      <c r="B58" s="5">
        <v>41</v>
      </c>
      <c r="C58" s="6" t="s">
        <v>58</v>
      </c>
      <c r="D58" s="5" t="s">
        <v>59</v>
      </c>
      <c r="E58" s="12">
        <f>E56/E42</f>
        <v>0.50607287449392713</v>
      </c>
    </row>
    <row r="59" spans="2:5" ht="34.5" customHeight="1" thickBot="1" x14ac:dyDescent="0.35">
      <c r="B59" s="5">
        <v>42</v>
      </c>
      <c r="C59" s="6" t="s">
        <v>60</v>
      </c>
      <c r="D59" s="5" t="s">
        <v>61</v>
      </c>
      <c r="E59" s="7">
        <v>1318.8</v>
      </c>
    </row>
    <row r="60" spans="2:5" ht="35.25" customHeight="1" thickBot="1" x14ac:dyDescent="0.35">
      <c r="B60" s="5">
        <v>43</v>
      </c>
      <c r="C60" s="6" t="s">
        <v>62</v>
      </c>
      <c r="D60" s="5" t="s">
        <v>63</v>
      </c>
      <c r="E60" s="12">
        <f>E59/365</f>
        <v>3.6131506849315067</v>
      </c>
    </row>
    <row r="61" spans="2:5" ht="30" customHeight="1" thickBot="1" x14ac:dyDescent="0.35">
      <c r="B61" s="5">
        <v>44</v>
      </c>
      <c r="C61" s="6" t="s">
        <v>64</v>
      </c>
      <c r="D61" s="5" t="s">
        <v>61</v>
      </c>
      <c r="E61" s="7">
        <v>0</v>
      </c>
    </row>
    <row r="62" spans="2:5" ht="49.5" customHeight="1" thickBot="1" x14ac:dyDescent="0.35">
      <c r="B62" s="5">
        <v>45</v>
      </c>
      <c r="C62" s="6" t="s">
        <v>65</v>
      </c>
      <c r="D62" s="5" t="s">
        <v>61</v>
      </c>
      <c r="E62" s="7">
        <f>E59</f>
        <v>1318.8</v>
      </c>
    </row>
    <row r="63" spans="2:5" ht="43.5" customHeight="1" thickBot="1" x14ac:dyDescent="0.35">
      <c r="B63" s="5">
        <v>46</v>
      </c>
      <c r="C63" s="6" t="s">
        <v>66</v>
      </c>
      <c r="D63" s="5" t="s">
        <v>63</v>
      </c>
      <c r="E63" s="12">
        <f>E62/365</f>
        <v>3.6131506849315067</v>
      </c>
    </row>
    <row r="64" spans="2:5" ht="40.5" customHeight="1" thickBot="1" x14ac:dyDescent="0.35">
      <c r="B64" s="5">
        <v>47</v>
      </c>
      <c r="C64" s="6" t="s">
        <v>67</v>
      </c>
      <c r="D64" s="5" t="s">
        <v>61</v>
      </c>
      <c r="E64" s="7">
        <v>1250.2</v>
      </c>
    </row>
    <row r="65" spans="2:5" ht="39.75" customHeight="1" thickBot="1" x14ac:dyDescent="0.35">
      <c r="B65" s="5">
        <v>48</v>
      </c>
      <c r="C65" s="6" t="s">
        <v>68</v>
      </c>
      <c r="D65" s="5" t="s">
        <v>63</v>
      </c>
      <c r="E65" s="12">
        <f>E64/365</f>
        <v>3.425205479452055</v>
      </c>
    </row>
    <row r="66" spans="2:5" ht="57" customHeight="1" thickBot="1" x14ac:dyDescent="0.35">
      <c r="B66" s="5">
        <v>49</v>
      </c>
      <c r="C66" s="6" t="s">
        <v>69</v>
      </c>
      <c r="D66" s="5" t="s">
        <v>61</v>
      </c>
      <c r="E66" s="7">
        <v>711.2</v>
      </c>
    </row>
    <row r="67" spans="2:5" ht="19.5" thickBot="1" x14ac:dyDescent="0.35">
      <c r="B67" s="5">
        <v>50</v>
      </c>
      <c r="C67" s="6" t="s">
        <v>70</v>
      </c>
      <c r="D67" s="5" t="s">
        <v>61</v>
      </c>
      <c r="E67" s="7">
        <v>515.20000000000005</v>
      </c>
    </row>
    <row r="68" spans="2:5" ht="48" customHeight="1" thickBot="1" x14ac:dyDescent="0.35">
      <c r="B68" s="5">
        <v>51</v>
      </c>
      <c r="C68" s="6" t="s">
        <v>71</v>
      </c>
      <c r="D68" s="5" t="s">
        <v>61</v>
      </c>
      <c r="E68" s="7">
        <f>E69+E70</f>
        <v>68.600000000000009</v>
      </c>
    </row>
    <row r="69" spans="2:5" ht="45.75" customHeight="1" thickBot="1" x14ac:dyDescent="0.35">
      <c r="B69" s="5">
        <v>52</v>
      </c>
      <c r="C69" s="6" t="s">
        <v>72</v>
      </c>
      <c r="D69" s="5" t="s">
        <v>61</v>
      </c>
      <c r="E69" s="7">
        <v>5.4</v>
      </c>
    </row>
    <row r="70" spans="2:5" ht="32.25" customHeight="1" thickBot="1" x14ac:dyDescent="0.35">
      <c r="B70" s="5">
        <v>53</v>
      </c>
      <c r="C70" s="6" t="s">
        <v>73</v>
      </c>
      <c r="D70" s="5" t="s">
        <v>74</v>
      </c>
      <c r="E70" s="7">
        <v>63.2</v>
      </c>
    </row>
    <row r="71" spans="2:5" ht="47.25" customHeight="1" thickBot="1" x14ac:dyDescent="0.35">
      <c r="B71" s="5">
        <v>54</v>
      </c>
      <c r="C71" s="6" t="s">
        <v>75</v>
      </c>
      <c r="D71" s="5" t="s">
        <v>29</v>
      </c>
      <c r="E71" s="12">
        <f>E68/(E59+E61)*100</f>
        <v>5.2016985138004257</v>
      </c>
    </row>
    <row r="72" spans="2:5" ht="61.5" customHeight="1" thickBot="1" x14ac:dyDescent="0.35">
      <c r="B72" s="5">
        <v>55</v>
      </c>
      <c r="C72" s="6" t="s">
        <v>76</v>
      </c>
      <c r="D72" s="5" t="s">
        <v>61</v>
      </c>
      <c r="E72" s="7">
        <f>E73+E74</f>
        <v>538.99999999999989</v>
      </c>
    </row>
    <row r="73" spans="2:5" ht="52.5" customHeight="1" thickBot="1" x14ac:dyDescent="0.35">
      <c r="B73" s="5">
        <v>56</v>
      </c>
      <c r="C73" s="6" t="s">
        <v>77</v>
      </c>
      <c r="D73" s="5" t="s">
        <v>61</v>
      </c>
      <c r="E73" s="7">
        <f>E59+E61-E64-E69</f>
        <v>63.19999999999991</v>
      </c>
    </row>
    <row r="74" spans="2:5" ht="49.5" customHeight="1" thickBot="1" x14ac:dyDescent="0.35">
      <c r="B74" s="5">
        <v>57</v>
      </c>
      <c r="C74" s="6" t="s">
        <v>78</v>
      </c>
      <c r="D74" s="5" t="s">
        <v>61</v>
      </c>
      <c r="E74" s="7">
        <f>E64-E66-E70</f>
        <v>475.8</v>
      </c>
    </row>
    <row r="75" spans="2:5" ht="38.25" customHeight="1" thickBot="1" x14ac:dyDescent="0.35">
      <c r="B75" s="5">
        <v>58</v>
      </c>
      <c r="C75" s="6" t="s">
        <v>79</v>
      </c>
      <c r="D75" s="5" t="s">
        <v>29</v>
      </c>
      <c r="E75" s="12">
        <f>E74/E64*100</f>
        <v>38.057910734282515</v>
      </c>
    </row>
    <row r="76" spans="2:5" ht="48.75" customHeight="1" thickBot="1" x14ac:dyDescent="0.35">
      <c r="B76" s="5">
        <v>59</v>
      </c>
      <c r="C76" s="6" t="s">
        <v>80</v>
      </c>
      <c r="D76" s="5" t="s">
        <v>81</v>
      </c>
      <c r="E76" s="12">
        <f>E74/E42</f>
        <v>1.9263157894736842</v>
      </c>
    </row>
    <row r="77" spans="2:5" ht="57" customHeight="1" thickBot="1" x14ac:dyDescent="0.35">
      <c r="B77" s="5">
        <v>60</v>
      </c>
      <c r="C77" s="6" t="s">
        <v>82</v>
      </c>
      <c r="D77" s="5" t="s">
        <v>83</v>
      </c>
      <c r="E77" s="12">
        <f>E64/E20*1000000/365</f>
        <v>115.31901822948134</v>
      </c>
    </row>
    <row r="78" spans="2:5" ht="56.25" customHeight="1" thickBot="1" x14ac:dyDescent="0.35">
      <c r="B78" s="5">
        <v>61</v>
      </c>
      <c r="C78" s="6" t="s">
        <v>84</v>
      </c>
      <c r="D78" s="5" t="s">
        <v>83</v>
      </c>
      <c r="E78" s="12">
        <f>E67/E20*1000000/365</f>
        <v>47.522282988184919</v>
      </c>
    </row>
    <row r="79" spans="2:5" ht="55.5" customHeight="1" thickBot="1" x14ac:dyDescent="0.35">
      <c r="B79" s="5">
        <v>62</v>
      </c>
      <c r="C79" s="6" t="s">
        <v>85</v>
      </c>
      <c r="D79" s="5" t="s">
        <v>19</v>
      </c>
      <c r="E79" s="7">
        <v>6</v>
      </c>
    </row>
    <row r="80" spans="2:5" ht="48" customHeight="1" thickBot="1" x14ac:dyDescent="0.35">
      <c r="B80" s="5">
        <v>63</v>
      </c>
      <c r="C80" s="6" t="s">
        <v>86</v>
      </c>
      <c r="D80" s="5" t="s">
        <v>87</v>
      </c>
      <c r="E80" s="7">
        <v>8.5</v>
      </c>
    </row>
    <row r="81" spans="2:6" ht="31.5" customHeight="1" thickBot="1" x14ac:dyDescent="0.35">
      <c r="B81" s="5">
        <v>64</v>
      </c>
      <c r="C81" s="6" t="s">
        <v>88</v>
      </c>
      <c r="D81" s="5" t="s">
        <v>87</v>
      </c>
      <c r="E81" s="7">
        <f>E80</f>
        <v>8.5</v>
      </c>
    </row>
    <row r="82" spans="2:6" ht="54.75" customHeight="1" thickBot="1" x14ac:dyDescent="0.35">
      <c r="B82" s="5">
        <v>65</v>
      </c>
      <c r="C82" s="6" t="s">
        <v>89</v>
      </c>
      <c r="D82" s="5" t="s">
        <v>29</v>
      </c>
      <c r="E82" s="7">
        <f>E81/E80*100</f>
        <v>100</v>
      </c>
    </row>
    <row r="83" spans="2:6" ht="33" customHeight="1" thickBot="1" x14ac:dyDescent="0.35">
      <c r="B83" s="5">
        <v>66</v>
      </c>
      <c r="C83" s="6" t="s">
        <v>90</v>
      </c>
      <c r="D83" s="5" t="s">
        <v>19</v>
      </c>
      <c r="E83" s="7">
        <v>1</v>
      </c>
    </row>
    <row r="84" spans="2:6" ht="29.25" customHeight="1" thickBot="1" x14ac:dyDescent="0.35">
      <c r="B84" s="5">
        <v>67</v>
      </c>
      <c r="C84" s="6" t="s">
        <v>91</v>
      </c>
      <c r="D84" s="5" t="s">
        <v>19</v>
      </c>
      <c r="E84" s="7">
        <v>0</v>
      </c>
    </row>
    <row r="85" spans="2:6" ht="42.75" customHeight="1" thickBot="1" x14ac:dyDescent="0.35">
      <c r="B85" s="5">
        <v>68</v>
      </c>
      <c r="C85" s="6" t="s">
        <v>92</v>
      </c>
      <c r="D85" s="5" t="s">
        <v>19</v>
      </c>
      <c r="E85" s="7">
        <v>0</v>
      </c>
    </row>
    <row r="86" spans="2:6" ht="38.25" customHeight="1" thickBot="1" x14ac:dyDescent="0.35">
      <c r="B86" s="5">
        <v>69</v>
      </c>
      <c r="C86" s="6" t="s">
        <v>93</v>
      </c>
      <c r="D86" s="5" t="s">
        <v>19</v>
      </c>
      <c r="E86" s="7">
        <v>0</v>
      </c>
    </row>
    <row r="87" spans="2:6" ht="36.75" customHeight="1" thickBot="1" x14ac:dyDescent="0.35">
      <c r="B87" s="5">
        <v>70</v>
      </c>
      <c r="C87" s="6" t="s">
        <v>94</v>
      </c>
      <c r="D87" s="5" t="s">
        <v>19</v>
      </c>
      <c r="E87" s="7">
        <f>E83+E84+E86</f>
        <v>1</v>
      </c>
    </row>
    <row r="88" spans="2:6" ht="45.75" customHeight="1" thickBot="1" x14ac:dyDescent="0.35">
      <c r="B88" s="5">
        <v>71</v>
      </c>
      <c r="C88" s="6" t="s">
        <v>95</v>
      </c>
      <c r="D88" s="5" t="s">
        <v>19</v>
      </c>
      <c r="E88" s="7">
        <v>0</v>
      </c>
    </row>
    <row r="89" spans="2:6" ht="42.75" customHeight="1" thickBot="1" x14ac:dyDescent="0.35">
      <c r="B89" s="5">
        <v>72</v>
      </c>
      <c r="C89" s="6" t="s">
        <v>96</v>
      </c>
      <c r="D89" s="5" t="s">
        <v>97</v>
      </c>
      <c r="E89" s="7">
        <v>1665.8</v>
      </c>
    </row>
    <row r="90" spans="2:6" ht="51.75" customHeight="1" thickBot="1" x14ac:dyDescent="0.35">
      <c r="B90" s="5">
        <v>73</v>
      </c>
      <c r="C90" s="6" t="s">
        <v>239</v>
      </c>
      <c r="D90" s="5" t="s">
        <v>98</v>
      </c>
      <c r="E90" s="12">
        <f>E89/E59</f>
        <v>1.2631179860479225</v>
      </c>
    </row>
    <row r="91" spans="2:6" ht="59.25" customHeight="1" thickBot="1" x14ac:dyDescent="0.35">
      <c r="B91" s="5">
        <v>74</v>
      </c>
      <c r="C91" s="6" t="s">
        <v>99</v>
      </c>
      <c r="D91" s="5" t="s">
        <v>19</v>
      </c>
      <c r="E91" s="7">
        <v>1</v>
      </c>
    </row>
    <row r="92" spans="2:6" ht="47.25" customHeight="1" thickBot="1" x14ac:dyDescent="0.35">
      <c r="B92" s="5">
        <v>75</v>
      </c>
      <c r="C92" s="6" t="s">
        <v>100</v>
      </c>
      <c r="D92" s="5" t="s">
        <v>97</v>
      </c>
      <c r="E92" s="7">
        <v>130.1</v>
      </c>
    </row>
    <row r="93" spans="2:6" ht="59.25" customHeight="1" thickBot="1" x14ac:dyDescent="0.35">
      <c r="B93" s="5">
        <v>76</v>
      </c>
      <c r="C93" s="6" t="s">
        <v>101</v>
      </c>
      <c r="D93" s="5" t="s">
        <v>102</v>
      </c>
      <c r="E93" s="12">
        <f>E92/E59</f>
        <v>9.8650288140733997E-2</v>
      </c>
    </row>
    <row r="94" spans="2:6" ht="42.75" customHeight="1" thickBot="1" x14ac:dyDescent="0.35">
      <c r="B94" s="5">
        <v>77</v>
      </c>
      <c r="C94" s="6" t="s">
        <v>103</v>
      </c>
      <c r="D94" s="5" t="s">
        <v>19</v>
      </c>
      <c r="E94" s="7">
        <v>3</v>
      </c>
    </row>
    <row r="95" spans="2:6" ht="72.75" customHeight="1" thickBot="1" x14ac:dyDescent="0.35">
      <c r="B95" s="5">
        <v>78</v>
      </c>
      <c r="C95" s="6" t="s">
        <v>104</v>
      </c>
      <c r="D95" s="5" t="s">
        <v>19</v>
      </c>
      <c r="E95" s="13">
        <v>3</v>
      </c>
      <c r="F95" t="s">
        <v>242</v>
      </c>
    </row>
    <row r="96" spans="2:6" ht="56.25" customHeight="1" thickBot="1" x14ac:dyDescent="0.35">
      <c r="B96" s="5">
        <v>79</v>
      </c>
      <c r="C96" s="6" t="s">
        <v>105</v>
      </c>
      <c r="D96" s="5" t="s">
        <v>19</v>
      </c>
      <c r="E96" s="13">
        <v>3</v>
      </c>
      <c r="F96" t="s">
        <v>242</v>
      </c>
    </row>
    <row r="97" spans="2:7" ht="66" customHeight="1" thickBot="1" x14ac:dyDescent="0.35">
      <c r="B97" s="5">
        <v>80</v>
      </c>
      <c r="C97" s="6" t="s">
        <v>106</v>
      </c>
      <c r="D97" s="5" t="s">
        <v>97</v>
      </c>
      <c r="E97" s="7">
        <v>58.38</v>
      </c>
      <c r="G97" s="14" t="s">
        <v>241</v>
      </c>
    </row>
    <row r="98" spans="2:7" ht="61.5" customHeight="1" thickBot="1" x14ac:dyDescent="0.35">
      <c r="B98" s="5">
        <v>81</v>
      </c>
      <c r="C98" s="6" t="s">
        <v>107</v>
      </c>
      <c r="D98" s="5" t="s">
        <v>108</v>
      </c>
      <c r="E98" s="12">
        <f>(E97+E92+E89)/E64</f>
        <v>1.4831866901295792</v>
      </c>
    </row>
    <row r="99" spans="2:7" ht="58.5" customHeight="1" thickBot="1" x14ac:dyDescent="0.35">
      <c r="B99" s="5">
        <v>82</v>
      </c>
      <c r="C99" s="6" t="s">
        <v>109</v>
      </c>
      <c r="D99" s="5" t="s">
        <v>19</v>
      </c>
      <c r="E99" s="7">
        <v>16</v>
      </c>
    </row>
    <row r="100" spans="2:7" ht="49.5" customHeight="1" thickBot="1" x14ac:dyDescent="0.35">
      <c r="B100" s="5">
        <v>83</v>
      </c>
      <c r="C100" s="6" t="s">
        <v>110</v>
      </c>
      <c r="D100" s="5" t="s">
        <v>19</v>
      </c>
      <c r="E100" s="7">
        <v>11</v>
      </c>
    </row>
    <row r="101" spans="2:7" ht="62.25" customHeight="1" thickBot="1" x14ac:dyDescent="0.35">
      <c r="B101" s="5">
        <v>84</v>
      </c>
      <c r="C101" s="6" t="s">
        <v>111</v>
      </c>
      <c r="D101" s="5" t="s">
        <v>29</v>
      </c>
      <c r="E101" s="7">
        <f>E100/E99*100</f>
        <v>68.75</v>
      </c>
    </row>
    <row r="102" spans="2:7" ht="65.25" customHeight="1" thickBot="1" x14ac:dyDescent="0.35">
      <c r="B102" s="5">
        <v>85</v>
      </c>
      <c r="C102" s="6" t="s">
        <v>112</v>
      </c>
      <c r="D102" s="5" t="s">
        <v>19</v>
      </c>
      <c r="E102" s="7">
        <f>E103+E104+E105</f>
        <v>1</v>
      </c>
    </row>
    <row r="103" spans="2:7" ht="19.5" thickBot="1" x14ac:dyDescent="0.35">
      <c r="B103" s="5">
        <v>86</v>
      </c>
      <c r="C103" s="6" t="s">
        <v>113</v>
      </c>
      <c r="D103" s="5" t="s">
        <v>19</v>
      </c>
      <c r="E103" s="7">
        <v>0</v>
      </c>
    </row>
    <row r="104" spans="2:7" ht="19.5" thickBot="1" x14ac:dyDescent="0.35">
      <c r="B104" s="5">
        <v>87</v>
      </c>
      <c r="C104" s="6" t="s">
        <v>114</v>
      </c>
      <c r="D104" s="5" t="s">
        <v>19</v>
      </c>
      <c r="E104" s="7">
        <v>1</v>
      </c>
    </row>
    <row r="105" spans="2:7" ht="19.5" thickBot="1" x14ac:dyDescent="0.35">
      <c r="B105" s="5">
        <v>88</v>
      </c>
      <c r="C105" s="6" t="s">
        <v>115</v>
      </c>
      <c r="D105" s="5" t="s">
        <v>19</v>
      </c>
      <c r="E105" s="7">
        <v>0</v>
      </c>
    </row>
    <row r="106" spans="2:7" ht="54" customHeight="1" thickBot="1" x14ac:dyDescent="0.35">
      <c r="B106" s="5">
        <v>89</v>
      </c>
      <c r="C106" s="6" t="s">
        <v>116</v>
      </c>
      <c r="D106" s="5" t="s">
        <v>19</v>
      </c>
      <c r="E106" s="7">
        <v>1</v>
      </c>
    </row>
    <row r="107" spans="2:7" ht="32.25" customHeight="1" thickBot="1" x14ac:dyDescent="0.35">
      <c r="B107" s="5">
        <v>90</v>
      </c>
      <c r="C107" s="6" t="s">
        <v>117</v>
      </c>
      <c r="D107" s="5" t="s">
        <v>19</v>
      </c>
      <c r="E107" s="7">
        <v>1</v>
      </c>
    </row>
    <row r="108" spans="2:7" ht="30.75" customHeight="1" thickBot="1" x14ac:dyDescent="0.35">
      <c r="B108" s="5">
        <v>91</v>
      </c>
      <c r="C108" s="6" t="s">
        <v>118</v>
      </c>
      <c r="D108" s="5" t="s">
        <v>19</v>
      </c>
      <c r="E108" s="7">
        <v>1</v>
      </c>
    </row>
    <row r="109" spans="2:7" ht="58.5" customHeight="1" thickBot="1" x14ac:dyDescent="0.35">
      <c r="B109" s="5">
        <v>92</v>
      </c>
      <c r="C109" s="6" t="s">
        <v>119</v>
      </c>
      <c r="D109" s="5" t="s">
        <v>19</v>
      </c>
      <c r="E109" s="7">
        <v>6</v>
      </c>
    </row>
    <row r="110" spans="2:7" ht="59.25" customHeight="1" thickBot="1" x14ac:dyDescent="0.35">
      <c r="B110" s="5">
        <v>93</v>
      </c>
      <c r="C110" s="6" t="s">
        <v>120</v>
      </c>
      <c r="D110" s="5" t="s">
        <v>63</v>
      </c>
      <c r="E110" s="7">
        <v>22.8</v>
      </c>
    </row>
    <row r="111" spans="2:7" ht="55.5" customHeight="1" thickBot="1" x14ac:dyDescent="0.35">
      <c r="B111" s="5">
        <v>94</v>
      </c>
      <c r="C111" s="6" t="s">
        <v>121</v>
      </c>
      <c r="D111" s="5" t="s">
        <v>63</v>
      </c>
      <c r="E111" s="7">
        <v>4713.7</v>
      </c>
    </row>
    <row r="112" spans="2:7" ht="33.75" customHeight="1" thickBot="1" x14ac:dyDescent="0.35">
      <c r="B112" s="5">
        <v>95</v>
      </c>
      <c r="C112" s="6" t="s">
        <v>122</v>
      </c>
      <c r="D112" s="5" t="s">
        <v>123</v>
      </c>
      <c r="E112" s="7">
        <v>18.5</v>
      </c>
    </row>
    <row r="113" spans="2:5" ht="55.5" customHeight="1" thickBot="1" x14ac:dyDescent="0.35">
      <c r="B113" s="5">
        <v>96</v>
      </c>
      <c r="C113" s="6" t="s">
        <v>124</v>
      </c>
      <c r="D113" s="5" t="s">
        <v>29</v>
      </c>
      <c r="E113" s="12">
        <f>E64/365/E110*100</f>
        <v>15.02283105022831</v>
      </c>
    </row>
    <row r="114" spans="2:5" ht="54.75" customHeight="1" thickBot="1" x14ac:dyDescent="0.35">
      <c r="B114" s="5">
        <v>97</v>
      </c>
      <c r="C114" s="6" t="s">
        <v>125</v>
      </c>
      <c r="D114" s="5" t="s">
        <v>29</v>
      </c>
      <c r="E114" s="12">
        <f>E59/365/E111*100</f>
        <v>7.6652113730859131E-2</v>
      </c>
    </row>
    <row r="115" spans="2:5" ht="47.25" customHeight="1" thickBot="1" x14ac:dyDescent="0.35">
      <c r="B115" s="5">
        <v>98</v>
      </c>
      <c r="C115" s="6" t="s">
        <v>126</v>
      </c>
      <c r="D115" s="5" t="s">
        <v>29</v>
      </c>
      <c r="E115" s="12">
        <f>E62/365/E112*100</f>
        <v>19.53054424287301</v>
      </c>
    </row>
    <row r="116" spans="2:5" ht="43.5" customHeight="1" thickBot="1" x14ac:dyDescent="0.35">
      <c r="B116" s="5">
        <v>99</v>
      </c>
      <c r="C116" s="6" t="s">
        <v>127</v>
      </c>
      <c r="D116" s="5" t="s">
        <v>128</v>
      </c>
      <c r="E116" s="7">
        <v>344</v>
      </c>
    </row>
    <row r="117" spans="2:5" ht="44.25" customHeight="1" thickBot="1" x14ac:dyDescent="0.35">
      <c r="B117" s="5">
        <v>100</v>
      </c>
      <c r="C117" s="6" t="s">
        <v>129</v>
      </c>
      <c r="D117" s="5" t="s">
        <v>130</v>
      </c>
      <c r="E117" s="12">
        <f>E116/E42</f>
        <v>1.3927125506072875</v>
      </c>
    </row>
    <row r="118" spans="2:5" ht="56.25" customHeight="1" thickBot="1" x14ac:dyDescent="0.35">
      <c r="B118" s="5">
        <v>101</v>
      </c>
      <c r="C118" s="6" t="s">
        <v>131</v>
      </c>
      <c r="D118" s="5" t="s">
        <v>97</v>
      </c>
      <c r="E118" s="12">
        <v>1948.95</v>
      </c>
    </row>
    <row r="119" spans="2:5" ht="45.75" customHeight="1" thickBot="1" x14ac:dyDescent="0.35">
      <c r="B119" s="5">
        <v>102</v>
      </c>
      <c r="C119" s="6" t="s">
        <v>132</v>
      </c>
      <c r="D119" s="5" t="s">
        <v>133</v>
      </c>
      <c r="E119" s="7">
        <v>4090.6</v>
      </c>
    </row>
    <row r="120" spans="2:5" ht="55.5" customHeight="1" thickBot="1" x14ac:dyDescent="0.35">
      <c r="B120" s="5">
        <v>103</v>
      </c>
      <c r="C120" s="6" t="s">
        <v>134</v>
      </c>
      <c r="D120" s="5" t="s">
        <v>135</v>
      </c>
      <c r="E120" s="12">
        <f>E118/(E59+E61)</f>
        <v>1.4778207461328481</v>
      </c>
    </row>
    <row r="121" spans="2:5" ht="57.75" customHeight="1" thickBot="1" x14ac:dyDescent="0.35">
      <c r="B121" s="5">
        <v>104</v>
      </c>
      <c r="C121" s="6" t="s">
        <v>136</v>
      </c>
      <c r="D121" s="5" t="s">
        <v>133</v>
      </c>
      <c r="E121" s="7">
        <v>19814.099999999999</v>
      </c>
    </row>
    <row r="122" spans="2:5" ht="68.25" customHeight="1" thickBot="1" x14ac:dyDescent="0.35">
      <c r="B122" s="5">
        <v>105</v>
      </c>
      <c r="C122" s="6" t="s">
        <v>137</v>
      </c>
      <c r="D122" s="5" t="s">
        <v>138</v>
      </c>
      <c r="E122" s="12">
        <f>E121/E66</f>
        <v>27.860095613048365</v>
      </c>
    </row>
    <row r="123" spans="2:5" ht="38.25" customHeight="1" thickBot="1" x14ac:dyDescent="0.35">
      <c r="B123" s="5">
        <v>106</v>
      </c>
      <c r="C123" s="6" t="s">
        <v>139</v>
      </c>
      <c r="D123" s="5" t="s">
        <v>133</v>
      </c>
      <c r="E123" s="7">
        <v>9467.2999999999993</v>
      </c>
    </row>
    <row r="124" spans="2:5" ht="36.75" customHeight="1" thickBot="1" x14ac:dyDescent="0.35">
      <c r="B124" s="5">
        <v>107</v>
      </c>
      <c r="C124" s="6" t="s">
        <v>140</v>
      </c>
      <c r="D124" s="5" t="s">
        <v>29</v>
      </c>
      <c r="E124" s="12">
        <f>E123/E121*100</f>
        <v>47.780620870995904</v>
      </c>
    </row>
    <row r="125" spans="2:5" ht="55.5" customHeight="1" thickBot="1" x14ac:dyDescent="0.35">
      <c r="B125" s="5">
        <v>108</v>
      </c>
      <c r="C125" s="6" t="s">
        <v>141</v>
      </c>
      <c r="D125" s="5" t="s">
        <v>29</v>
      </c>
      <c r="E125" s="12">
        <f>E119/E121*100</f>
        <v>20.644894292448306</v>
      </c>
    </row>
    <row r="126" spans="2:5" ht="57" customHeight="1" thickBot="1" x14ac:dyDescent="0.35">
      <c r="B126" s="5">
        <v>109</v>
      </c>
      <c r="C126" s="6" t="s">
        <v>142</v>
      </c>
      <c r="D126" s="5" t="s">
        <v>133</v>
      </c>
      <c r="E126" s="7">
        <v>0</v>
      </c>
    </row>
    <row r="127" spans="2:5" ht="59.25" customHeight="1" thickBot="1" x14ac:dyDescent="0.35">
      <c r="B127" s="5">
        <v>110</v>
      </c>
      <c r="C127" s="6" t="s">
        <v>143</v>
      </c>
      <c r="D127" s="5" t="s">
        <v>29</v>
      </c>
      <c r="E127" s="7">
        <v>0</v>
      </c>
    </row>
    <row r="128" spans="2:5" ht="48" customHeight="1" thickBot="1" x14ac:dyDescent="0.35">
      <c r="B128" s="5">
        <v>111</v>
      </c>
      <c r="C128" s="6" t="s">
        <v>144</v>
      </c>
      <c r="D128" s="5" t="s">
        <v>133</v>
      </c>
      <c r="E128" s="7">
        <v>2742.5</v>
      </c>
    </row>
    <row r="129" spans="2:6" ht="57" customHeight="1" thickBot="1" x14ac:dyDescent="0.35">
      <c r="B129" s="5">
        <v>112</v>
      </c>
      <c r="C129" s="6" t="s">
        <v>145</v>
      </c>
      <c r="D129" s="5" t="s">
        <v>133</v>
      </c>
      <c r="E129" s="7">
        <v>0</v>
      </c>
    </row>
    <row r="130" spans="2:6" ht="54" customHeight="1" thickBot="1" x14ac:dyDescent="0.35">
      <c r="B130" s="5">
        <v>113</v>
      </c>
      <c r="C130" s="6" t="s">
        <v>146</v>
      </c>
      <c r="D130" s="5" t="s">
        <v>29</v>
      </c>
      <c r="E130" s="12">
        <f>E128/E121*100</f>
        <v>13.841153521986868</v>
      </c>
    </row>
    <row r="131" spans="2:6" ht="71.25" customHeight="1" thickBot="1" x14ac:dyDescent="0.35">
      <c r="B131" s="4" t="s">
        <v>147</v>
      </c>
      <c r="C131" s="4" t="s">
        <v>148</v>
      </c>
      <c r="D131" s="4" t="s">
        <v>16</v>
      </c>
      <c r="E131" s="4" t="s">
        <v>17</v>
      </c>
    </row>
    <row r="132" spans="2:6" ht="60.75" customHeight="1" thickBot="1" x14ac:dyDescent="0.35">
      <c r="B132" s="5">
        <v>1</v>
      </c>
      <c r="C132" s="6" t="s">
        <v>149</v>
      </c>
      <c r="D132" s="5" t="s">
        <v>19</v>
      </c>
      <c r="E132" s="7">
        <v>1</v>
      </c>
    </row>
    <row r="133" spans="2:6" ht="38.25" customHeight="1" thickBot="1" x14ac:dyDescent="0.35">
      <c r="B133" s="5">
        <v>2</v>
      </c>
      <c r="C133" s="6" t="s">
        <v>20</v>
      </c>
      <c r="D133" s="5" t="s">
        <v>21</v>
      </c>
      <c r="E133" s="7">
        <v>33200</v>
      </c>
    </row>
    <row r="134" spans="2:6" ht="51" customHeight="1" thickBot="1" x14ac:dyDescent="0.35">
      <c r="B134" s="5">
        <v>3</v>
      </c>
      <c r="C134" s="6" t="s">
        <v>22</v>
      </c>
      <c r="D134" s="5" t="s">
        <v>21</v>
      </c>
      <c r="E134" s="7">
        <f>E135+E136</f>
        <v>23163</v>
      </c>
    </row>
    <row r="135" spans="2:6" ht="33.75" customHeight="1" thickBot="1" x14ac:dyDescent="0.35">
      <c r="B135" s="5">
        <v>4</v>
      </c>
      <c r="C135" s="6" t="s">
        <v>23</v>
      </c>
      <c r="D135" s="5" t="s">
        <v>21</v>
      </c>
      <c r="E135" s="13">
        <v>23163</v>
      </c>
      <c r="F135" s="15" t="s">
        <v>243</v>
      </c>
    </row>
    <row r="136" spans="2:6" ht="48" customHeight="1" thickBot="1" x14ac:dyDescent="0.35">
      <c r="B136" s="5">
        <v>5</v>
      </c>
      <c r="C136" s="6" t="s">
        <v>150</v>
      </c>
      <c r="D136" s="5" t="s">
        <v>21</v>
      </c>
      <c r="E136" s="13">
        <v>0</v>
      </c>
      <c r="F136" s="15" t="s">
        <v>243</v>
      </c>
    </row>
    <row r="137" spans="2:6" ht="52.5" customHeight="1" thickBot="1" x14ac:dyDescent="0.35">
      <c r="B137" s="5">
        <v>6</v>
      </c>
      <c r="C137" s="6" t="s">
        <v>151</v>
      </c>
      <c r="D137" s="5" t="s">
        <v>19</v>
      </c>
      <c r="E137" s="7">
        <f>E138+E139+E140</f>
        <v>10425</v>
      </c>
    </row>
    <row r="138" spans="2:6" ht="19.5" thickBot="1" x14ac:dyDescent="0.35">
      <c r="B138" s="5">
        <v>7</v>
      </c>
      <c r="C138" s="6" t="s">
        <v>31</v>
      </c>
      <c r="D138" s="5" t="s">
        <v>19</v>
      </c>
      <c r="E138" s="7">
        <v>10004</v>
      </c>
    </row>
    <row r="139" spans="2:6" ht="40.5" customHeight="1" thickBot="1" x14ac:dyDescent="0.35">
      <c r="B139" s="5">
        <v>8</v>
      </c>
      <c r="C139" s="6" t="s">
        <v>32</v>
      </c>
      <c r="D139" s="5" t="s">
        <v>19</v>
      </c>
      <c r="E139" s="13">
        <f>E29</f>
        <v>37</v>
      </c>
      <c r="F139" s="15" t="s">
        <v>240</v>
      </c>
    </row>
    <row r="140" spans="2:6" ht="19.5" thickBot="1" x14ac:dyDescent="0.35">
      <c r="B140" s="5">
        <v>9</v>
      </c>
      <c r="C140" s="6" t="s">
        <v>33</v>
      </c>
      <c r="D140" s="5" t="s">
        <v>19</v>
      </c>
      <c r="E140" s="13">
        <f>E30-7</f>
        <v>384</v>
      </c>
      <c r="F140" s="15" t="s">
        <v>240</v>
      </c>
    </row>
    <row r="141" spans="2:6" ht="52.5" customHeight="1" thickBot="1" x14ac:dyDescent="0.35">
      <c r="B141" s="5">
        <v>10</v>
      </c>
      <c r="C141" s="6" t="s">
        <v>34</v>
      </c>
      <c r="D141" s="5" t="s">
        <v>29</v>
      </c>
      <c r="E141" s="12">
        <f>E134/E133*100</f>
        <v>69.768072289156621</v>
      </c>
    </row>
    <row r="142" spans="2:6" ht="49.5" customHeight="1" thickBot="1" x14ac:dyDescent="0.35">
      <c r="B142" s="5">
        <v>11</v>
      </c>
      <c r="C142" s="6" t="s">
        <v>35</v>
      </c>
      <c r="D142" s="5" t="s">
        <v>29</v>
      </c>
      <c r="E142" s="12">
        <f>E135/E134*100</f>
        <v>100</v>
      </c>
    </row>
    <row r="143" spans="2:6" ht="61.5" customHeight="1" thickBot="1" x14ac:dyDescent="0.35">
      <c r="B143" s="5">
        <v>12</v>
      </c>
      <c r="C143" s="6" t="s">
        <v>152</v>
      </c>
      <c r="D143" s="5" t="s">
        <v>29</v>
      </c>
      <c r="E143" s="12">
        <f>E136/E134*100</f>
        <v>0</v>
      </c>
    </row>
    <row r="144" spans="2:6" ht="51" customHeight="1" thickBot="1" x14ac:dyDescent="0.35">
      <c r="B144" s="5">
        <v>13</v>
      </c>
      <c r="C144" s="6" t="s">
        <v>153</v>
      </c>
      <c r="D144" s="5" t="s">
        <v>19</v>
      </c>
      <c r="E144" s="7">
        <f>E137</f>
        <v>10425</v>
      </c>
    </row>
    <row r="145" spans="2:5" ht="42.75" customHeight="1" thickBot="1" x14ac:dyDescent="0.35">
      <c r="B145" s="5">
        <v>14</v>
      </c>
      <c r="C145" s="6" t="s">
        <v>154</v>
      </c>
      <c r="D145" s="5" t="s">
        <v>29</v>
      </c>
      <c r="E145" s="7">
        <f>E144/E137*100</f>
        <v>100</v>
      </c>
    </row>
    <row r="146" spans="2:5" ht="40.5" customHeight="1" thickBot="1" x14ac:dyDescent="0.35">
      <c r="B146" s="5">
        <v>15</v>
      </c>
      <c r="C146" s="6" t="s">
        <v>155</v>
      </c>
      <c r="D146" s="5" t="s">
        <v>43</v>
      </c>
      <c r="E146" s="7">
        <f>E147+E148+E149+E150</f>
        <v>78</v>
      </c>
    </row>
    <row r="147" spans="2:5" ht="36.75" customHeight="1" thickBot="1" x14ac:dyDescent="0.35">
      <c r="B147" s="5">
        <v>16</v>
      </c>
      <c r="C147" s="6" t="s">
        <v>156</v>
      </c>
      <c r="D147" s="5" t="s">
        <v>43</v>
      </c>
      <c r="E147" s="7">
        <v>26</v>
      </c>
    </row>
    <row r="148" spans="2:5" ht="33.75" customHeight="1" thickBot="1" x14ac:dyDescent="0.35">
      <c r="B148" s="5">
        <v>17</v>
      </c>
      <c r="C148" s="6" t="s">
        <v>157</v>
      </c>
      <c r="D148" s="5" t="s">
        <v>43</v>
      </c>
      <c r="E148" s="7">
        <v>0</v>
      </c>
    </row>
    <row r="149" spans="2:5" ht="26.25" customHeight="1" thickBot="1" x14ac:dyDescent="0.35">
      <c r="B149" s="5">
        <v>18</v>
      </c>
      <c r="C149" s="6" t="s">
        <v>45</v>
      </c>
      <c r="D149" s="5" t="s">
        <v>43</v>
      </c>
      <c r="E149" s="7">
        <v>37.200000000000003</v>
      </c>
    </row>
    <row r="150" spans="2:5" ht="48.75" customHeight="1" thickBot="1" x14ac:dyDescent="0.35">
      <c r="B150" s="5">
        <v>19</v>
      </c>
      <c r="C150" s="6" t="s">
        <v>46</v>
      </c>
      <c r="D150" s="5" t="s">
        <v>43</v>
      </c>
      <c r="E150" s="7">
        <v>14.8</v>
      </c>
    </row>
    <row r="151" spans="2:5" ht="65.25" customHeight="1" thickBot="1" x14ac:dyDescent="0.35">
      <c r="B151" s="5">
        <v>20</v>
      </c>
      <c r="C151" s="6" t="s">
        <v>158</v>
      </c>
      <c r="D151" s="5" t="s">
        <v>48</v>
      </c>
      <c r="E151" s="12">
        <f>E137/E146</f>
        <v>133.65384615384616</v>
      </c>
    </row>
    <row r="152" spans="2:5" ht="63" customHeight="1" thickBot="1" x14ac:dyDescent="0.35">
      <c r="B152" s="5">
        <v>21</v>
      </c>
      <c r="C152" s="6" t="s">
        <v>49</v>
      </c>
      <c r="D152" s="5" t="s">
        <v>43</v>
      </c>
      <c r="E152" s="7">
        <f>E153+E154+E155+E156</f>
        <v>19.100000000000001</v>
      </c>
    </row>
    <row r="153" spans="2:5" ht="30" customHeight="1" thickBot="1" x14ac:dyDescent="0.35">
      <c r="B153" s="5">
        <v>22</v>
      </c>
      <c r="C153" s="6" t="s">
        <v>156</v>
      </c>
      <c r="D153" s="5" t="s">
        <v>43</v>
      </c>
      <c r="E153" s="7">
        <v>1.3</v>
      </c>
    </row>
    <row r="154" spans="2:5" ht="32.25" customHeight="1" thickBot="1" x14ac:dyDescent="0.35">
      <c r="B154" s="5">
        <v>23</v>
      </c>
      <c r="C154" s="6" t="s">
        <v>157</v>
      </c>
      <c r="D154" s="5" t="s">
        <v>43</v>
      </c>
      <c r="E154" s="7">
        <v>0</v>
      </c>
    </row>
    <row r="155" spans="2:5" ht="19.5" thickBot="1" x14ac:dyDescent="0.35">
      <c r="B155" s="5">
        <v>24</v>
      </c>
      <c r="C155" s="6" t="s">
        <v>45</v>
      </c>
      <c r="D155" s="5" t="s">
        <v>43</v>
      </c>
      <c r="E155" s="7">
        <v>12.5</v>
      </c>
    </row>
    <row r="156" spans="2:5" ht="19.5" thickBot="1" x14ac:dyDescent="0.35">
      <c r="B156" s="5">
        <v>25</v>
      </c>
      <c r="C156" s="6" t="s">
        <v>46</v>
      </c>
      <c r="D156" s="5" t="s">
        <v>43</v>
      </c>
      <c r="E156" s="7">
        <v>5.3</v>
      </c>
    </row>
    <row r="157" spans="2:5" ht="62.25" customHeight="1" thickBot="1" x14ac:dyDescent="0.35">
      <c r="B157" s="5">
        <v>26</v>
      </c>
      <c r="C157" s="6" t="s">
        <v>159</v>
      </c>
      <c r="D157" s="5" t="s">
        <v>29</v>
      </c>
      <c r="E157" s="12">
        <f>E152/E146*100</f>
        <v>24.487179487179489</v>
      </c>
    </row>
    <row r="158" spans="2:5" ht="59.25" customHeight="1" thickBot="1" x14ac:dyDescent="0.35">
      <c r="B158" s="5">
        <v>27</v>
      </c>
      <c r="C158" s="6" t="s">
        <v>160</v>
      </c>
      <c r="D158" s="5" t="s">
        <v>29</v>
      </c>
      <c r="E158" s="12">
        <f>E153/E147*100</f>
        <v>5</v>
      </c>
    </row>
    <row r="159" spans="2:5" ht="51" customHeight="1" thickBot="1" x14ac:dyDescent="0.35">
      <c r="B159" s="5">
        <v>28</v>
      </c>
      <c r="C159" s="6" t="s">
        <v>161</v>
      </c>
      <c r="D159" s="5" t="s">
        <v>29</v>
      </c>
      <c r="E159" s="12">
        <v>0</v>
      </c>
    </row>
    <row r="160" spans="2:5" ht="44.25" customHeight="1" thickBot="1" x14ac:dyDescent="0.35">
      <c r="B160" s="5">
        <v>29</v>
      </c>
      <c r="C160" s="6" t="s">
        <v>162</v>
      </c>
      <c r="D160" s="5" t="s">
        <v>29</v>
      </c>
      <c r="E160" s="12">
        <f>E155/E149*100</f>
        <v>33.602150537634408</v>
      </c>
    </row>
    <row r="161" spans="2:5" ht="57.75" customHeight="1" thickBot="1" x14ac:dyDescent="0.35">
      <c r="B161" s="5">
        <v>30</v>
      </c>
      <c r="C161" s="6" t="s">
        <v>163</v>
      </c>
      <c r="D161" s="5" t="s">
        <v>29</v>
      </c>
      <c r="E161" s="12">
        <f>E156/E150*100</f>
        <v>35.810810810810807</v>
      </c>
    </row>
    <row r="162" spans="2:5" ht="55.5" customHeight="1" thickBot="1" x14ac:dyDescent="0.35">
      <c r="B162" s="5">
        <v>31</v>
      </c>
      <c r="C162" s="6" t="s">
        <v>164</v>
      </c>
      <c r="D162" s="5" t="s">
        <v>21</v>
      </c>
      <c r="E162" s="7">
        <v>10</v>
      </c>
    </row>
    <row r="163" spans="2:5" ht="46.5" customHeight="1" thickBot="1" x14ac:dyDescent="0.35">
      <c r="B163" s="5">
        <v>32</v>
      </c>
      <c r="C163" s="6" t="s">
        <v>165</v>
      </c>
      <c r="D163" s="5" t="s">
        <v>21</v>
      </c>
      <c r="E163" s="7">
        <v>9</v>
      </c>
    </row>
    <row r="164" spans="2:5" ht="48.75" customHeight="1" thickBot="1" x14ac:dyDescent="0.35">
      <c r="B164" s="5">
        <v>33</v>
      </c>
      <c r="C164" s="6" t="s">
        <v>166</v>
      </c>
      <c r="D164" s="5" t="s">
        <v>57</v>
      </c>
      <c r="E164" s="12">
        <f>E163/E137*1000</f>
        <v>0.86330935251798568</v>
      </c>
    </row>
    <row r="165" spans="2:5" ht="57.75" customHeight="1" thickBot="1" x14ac:dyDescent="0.35">
      <c r="B165" s="5">
        <v>34</v>
      </c>
      <c r="C165" s="6" t="s">
        <v>167</v>
      </c>
      <c r="D165" s="5" t="s">
        <v>59</v>
      </c>
      <c r="E165" s="12">
        <f>E163/E146</f>
        <v>0.11538461538461539</v>
      </c>
    </row>
    <row r="166" spans="2:5" ht="57" customHeight="1" thickBot="1" x14ac:dyDescent="0.35">
      <c r="B166" s="5">
        <v>35</v>
      </c>
      <c r="C166" s="6" t="s">
        <v>168</v>
      </c>
      <c r="D166" s="5" t="s">
        <v>61</v>
      </c>
      <c r="E166" s="7">
        <v>589.79999999999995</v>
      </c>
    </row>
    <row r="167" spans="2:5" ht="44.25" customHeight="1" thickBot="1" x14ac:dyDescent="0.35">
      <c r="B167" s="5">
        <v>36</v>
      </c>
      <c r="C167" s="6" t="s">
        <v>169</v>
      </c>
      <c r="D167" s="5" t="s">
        <v>61</v>
      </c>
      <c r="E167" s="7">
        <v>0</v>
      </c>
    </row>
    <row r="168" spans="2:5" ht="44.25" customHeight="1" thickBot="1" x14ac:dyDescent="0.35">
      <c r="B168" s="5">
        <v>37</v>
      </c>
      <c r="C168" s="6" t="s">
        <v>170</v>
      </c>
      <c r="D168" s="5" t="s">
        <v>63</v>
      </c>
      <c r="E168" s="12">
        <f>E166/365</f>
        <v>1.6158904109589041</v>
      </c>
    </row>
    <row r="169" spans="2:5" ht="44.25" customHeight="1" thickBot="1" x14ac:dyDescent="0.35">
      <c r="B169" s="5">
        <v>38</v>
      </c>
      <c r="C169" s="6" t="s">
        <v>171</v>
      </c>
      <c r="D169" s="5" t="s">
        <v>61</v>
      </c>
      <c r="E169" s="7">
        <v>0</v>
      </c>
    </row>
    <row r="170" spans="2:5" ht="34.5" customHeight="1" thickBot="1" x14ac:dyDescent="0.35">
      <c r="B170" s="5">
        <v>39</v>
      </c>
      <c r="C170" s="6" t="s">
        <v>172</v>
      </c>
      <c r="D170" s="5" t="s">
        <v>61</v>
      </c>
      <c r="E170" s="7">
        <v>0</v>
      </c>
    </row>
    <row r="171" spans="2:5" ht="32.25" customHeight="1" thickBot="1" x14ac:dyDescent="0.35">
      <c r="B171" s="5">
        <v>40</v>
      </c>
      <c r="C171" s="6" t="s">
        <v>173</v>
      </c>
      <c r="D171" s="5" t="s">
        <v>61</v>
      </c>
      <c r="E171" s="7">
        <v>0</v>
      </c>
    </row>
    <row r="172" spans="2:5" ht="36.75" customHeight="1" thickBot="1" x14ac:dyDescent="0.35">
      <c r="B172" s="5">
        <v>41</v>
      </c>
      <c r="C172" s="6" t="s">
        <v>174</v>
      </c>
      <c r="D172" s="5" t="s">
        <v>63</v>
      </c>
      <c r="E172" s="7">
        <v>0</v>
      </c>
    </row>
    <row r="173" spans="2:5" ht="57" customHeight="1" thickBot="1" x14ac:dyDescent="0.35">
      <c r="B173" s="5">
        <v>42</v>
      </c>
      <c r="C173" s="6" t="s">
        <v>175</v>
      </c>
      <c r="D173" s="5" t="s">
        <v>61</v>
      </c>
      <c r="E173" s="7">
        <v>0</v>
      </c>
    </row>
    <row r="174" spans="2:5" ht="57" customHeight="1" thickBot="1" x14ac:dyDescent="0.35">
      <c r="B174" s="5">
        <v>43</v>
      </c>
      <c r="C174" s="6" t="s">
        <v>176</v>
      </c>
      <c r="D174" s="5" t="s">
        <v>29</v>
      </c>
      <c r="E174" s="7">
        <v>0</v>
      </c>
    </row>
    <row r="175" spans="2:5" ht="62.25" customHeight="1" thickBot="1" x14ac:dyDescent="0.35">
      <c r="B175" s="5">
        <v>44</v>
      </c>
      <c r="C175" s="6" t="s">
        <v>177</v>
      </c>
      <c r="D175" s="5" t="s">
        <v>61</v>
      </c>
      <c r="E175" s="7">
        <v>0</v>
      </c>
    </row>
    <row r="176" spans="2:5" ht="59.25" customHeight="1" thickBot="1" x14ac:dyDescent="0.35">
      <c r="B176" s="5">
        <v>45</v>
      </c>
      <c r="C176" s="6" t="s">
        <v>178</v>
      </c>
      <c r="D176" s="5" t="s">
        <v>29</v>
      </c>
      <c r="E176" s="7">
        <v>0</v>
      </c>
    </row>
    <row r="177" spans="2:5" ht="55.5" customHeight="1" thickBot="1" x14ac:dyDescent="0.35">
      <c r="B177" s="5">
        <v>46</v>
      </c>
      <c r="C177" s="6" t="s">
        <v>179</v>
      </c>
      <c r="D177" s="5" t="s">
        <v>61</v>
      </c>
      <c r="E177" s="7">
        <f>E166</f>
        <v>589.79999999999995</v>
      </c>
    </row>
    <row r="178" spans="2:5" ht="51.75" customHeight="1" thickBot="1" x14ac:dyDescent="0.35">
      <c r="B178" s="5">
        <v>47</v>
      </c>
      <c r="C178" s="6" t="s">
        <v>180</v>
      </c>
      <c r="D178" s="5" t="s">
        <v>29</v>
      </c>
      <c r="E178" s="7">
        <f>E177/E166*100</f>
        <v>100</v>
      </c>
    </row>
    <row r="179" spans="2:5" ht="67.5" customHeight="1" thickBot="1" x14ac:dyDescent="0.35">
      <c r="B179" s="5">
        <v>48</v>
      </c>
      <c r="C179" s="6" t="s">
        <v>181</v>
      </c>
      <c r="D179" s="5" t="s">
        <v>61</v>
      </c>
      <c r="E179" s="7">
        <v>540.6</v>
      </c>
    </row>
    <row r="180" spans="2:5" ht="19.5" thickBot="1" x14ac:dyDescent="0.35">
      <c r="B180" s="5">
        <v>49</v>
      </c>
      <c r="C180" s="6" t="s">
        <v>31</v>
      </c>
      <c r="D180" s="5" t="s">
        <v>61</v>
      </c>
      <c r="E180" s="7">
        <v>417.3</v>
      </c>
    </row>
    <row r="181" spans="2:5" ht="48" customHeight="1" thickBot="1" x14ac:dyDescent="0.35">
      <c r="B181" s="5">
        <v>50</v>
      </c>
      <c r="C181" s="6" t="s">
        <v>182</v>
      </c>
      <c r="D181" s="5" t="s">
        <v>19</v>
      </c>
      <c r="E181" s="7">
        <v>432</v>
      </c>
    </row>
    <row r="182" spans="2:5" ht="66" customHeight="1" thickBot="1" x14ac:dyDescent="0.35">
      <c r="B182" s="5">
        <v>51</v>
      </c>
      <c r="C182" s="6" t="s">
        <v>183</v>
      </c>
      <c r="D182" s="5" t="s">
        <v>48</v>
      </c>
      <c r="E182" s="12">
        <f>E181/E146</f>
        <v>5.5384615384615383</v>
      </c>
    </row>
    <row r="183" spans="2:5" ht="55.5" customHeight="1" thickBot="1" x14ac:dyDescent="0.35">
      <c r="B183" s="5">
        <v>52</v>
      </c>
      <c r="C183" s="6" t="s">
        <v>184</v>
      </c>
      <c r="D183" s="5" t="s">
        <v>185</v>
      </c>
      <c r="E183" s="7">
        <v>5</v>
      </c>
    </row>
    <row r="184" spans="2:5" ht="63.75" customHeight="1" thickBot="1" x14ac:dyDescent="0.35">
      <c r="B184" s="5">
        <v>53</v>
      </c>
      <c r="C184" s="6" t="s">
        <v>186</v>
      </c>
      <c r="D184" s="5" t="s">
        <v>130</v>
      </c>
      <c r="E184" s="12">
        <f>E183/E146</f>
        <v>6.4102564102564097E-2</v>
      </c>
    </row>
    <row r="185" spans="2:5" ht="70.5" customHeight="1" thickBot="1" x14ac:dyDescent="0.35">
      <c r="B185" s="5">
        <v>54</v>
      </c>
      <c r="C185" s="6" t="s">
        <v>187</v>
      </c>
      <c r="D185" s="5" t="s">
        <v>83</v>
      </c>
      <c r="E185" s="12">
        <f>E166/E134*1000000/365</f>
        <v>69.76170664244286</v>
      </c>
    </row>
    <row r="186" spans="2:5" ht="66.75" customHeight="1" thickBot="1" x14ac:dyDescent="0.35">
      <c r="B186" s="5">
        <v>55</v>
      </c>
      <c r="C186" s="6" t="s">
        <v>188</v>
      </c>
      <c r="D186" s="5" t="s">
        <v>83</v>
      </c>
      <c r="E186" s="7">
        <v>0</v>
      </c>
    </row>
    <row r="187" spans="2:5" ht="19.5" thickBot="1" x14ac:dyDescent="0.35">
      <c r="B187" s="5">
        <v>56</v>
      </c>
      <c r="C187" s="6" t="s">
        <v>189</v>
      </c>
      <c r="D187" s="5" t="s">
        <v>19</v>
      </c>
      <c r="E187" s="7">
        <v>1</v>
      </c>
    </row>
    <row r="188" spans="2:5" ht="44.25" customHeight="1" thickBot="1" x14ac:dyDescent="0.35">
      <c r="B188" s="5">
        <v>57</v>
      </c>
      <c r="C188" s="6" t="s">
        <v>190</v>
      </c>
      <c r="D188" s="5" t="s">
        <v>19</v>
      </c>
      <c r="E188" s="7">
        <v>0</v>
      </c>
    </row>
    <row r="189" spans="2:5" ht="53.25" customHeight="1" thickBot="1" x14ac:dyDescent="0.35">
      <c r="B189" s="5">
        <v>58</v>
      </c>
      <c r="C189" s="6" t="s">
        <v>191</v>
      </c>
      <c r="D189" s="5" t="s">
        <v>19</v>
      </c>
      <c r="E189" s="7">
        <v>1</v>
      </c>
    </row>
    <row r="190" spans="2:5" ht="59.25" customHeight="1" thickBot="1" x14ac:dyDescent="0.35">
      <c r="B190" s="5">
        <v>59</v>
      </c>
      <c r="C190" s="6" t="s">
        <v>105</v>
      </c>
      <c r="D190" s="5" t="s">
        <v>19</v>
      </c>
      <c r="E190" s="7">
        <v>1</v>
      </c>
    </row>
    <row r="191" spans="2:5" ht="57.75" customHeight="1" thickBot="1" x14ac:dyDescent="0.35">
      <c r="B191" s="5">
        <v>60</v>
      </c>
      <c r="C191" s="6" t="s">
        <v>112</v>
      </c>
      <c r="D191" s="5" t="s">
        <v>19</v>
      </c>
      <c r="E191" s="7">
        <v>0</v>
      </c>
    </row>
    <row r="192" spans="2:5" ht="19.5" thickBot="1" x14ac:dyDescent="0.35">
      <c r="B192" s="5">
        <v>61</v>
      </c>
      <c r="C192" s="6" t="s">
        <v>113</v>
      </c>
      <c r="D192" s="5" t="s">
        <v>19</v>
      </c>
      <c r="E192" s="7">
        <v>0</v>
      </c>
    </row>
    <row r="193" spans="2:6" ht="19.5" thickBot="1" x14ac:dyDescent="0.35">
      <c r="B193" s="5">
        <v>62</v>
      </c>
      <c r="C193" s="6" t="s">
        <v>114</v>
      </c>
      <c r="D193" s="5" t="s">
        <v>19</v>
      </c>
      <c r="E193" s="7">
        <v>0</v>
      </c>
    </row>
    <row r="194" spans="2:6" ht="19.5" thickBot="1" x14ac:dyDescent="0.35">
      <c r="B194" s="5">
        <v>63</v>
      </c>
      <c r="C194" s="6" t="s">
        <v>115</v>
      </c>
      <c r="D194" s="5" t="s">
        <v>19</v>
      </c>
      <c r="E194" s="7">
        <v>0</v>
      </c>
    </row>
    <row r="195" spans="2:6" ht="38.25" thickBot="1" x14ac:dyDescent="0.35">
      <c r="B195" s="5">
        <v>64</v>
      </c>
      <c r="C195" s="6" t="s">
        <v>116</v>
      </c>
      <c r="D195" s="5" t="s">
        <v>19</v>
      </c>
      <c r="E195" s="7">
        <v>0</v>
      </c>
    </row>
    <row r="196" spans="2:6" ht="19.5" thickBot="1" x14ac:dyDescent="0.35">
      <c r="B196" s="5">
        <v>65</v>
      </c>
      <c r="C196" s="6" t="s">
        <v>117</v>
      </c>
      <c r="D196" s="5" t="s">
        <v>19</v>
      </c>
      <c r="E196" s="7">
        <v>0</v>
      </c>
    </row>
    <row r="197" spans="2:6" ht="19.5" thickBot="1" x14ac:dyDescent="0.35">
      <c r="B197" s="5">
        <v>66</v>
      </c>
      <c r="C197" s="6" t="s">
        <v>118</v>
      </c>
      <c r="D197" s="5" t="s">
        <v>19</v>
      </c>
      <c r="E197" s="7">
        <v>0</v>
      </c>
    </row>
    <row r="198" spans="2:6" ht="52.5" customHeight="1" thickBot="1" x14ac:dyDescent="0.35">
      <c r="B198" s="5">
        <v>67</v>
      </c>
      <c r="C198" s="6" t="s">
        <v>119</v>
      </c>
      <c r="D198" s="5" t="s">
        <v>19</v>
      </c>
      <c r="E198" s="7">
        <v>2</v>
      </c>
    </row>
    <row r="199" spans="2:6" ht="54.75" customHeight="1" thickBot="1" x14ac:dyDescent="0.35">
      <c r="B199" s="5">
        <v>68</v>
      </c>
      <c r="C199" s="6" t="s">
        <v>192</v>
      </c>
      <c r="D199" s="5" t="s">
        <v>63</v>
      </c>
      <c r="E199" s="7">
        <v>1.6160000000000001</v>
      </c>
    </row>
    <row r="200" spans="2:6" ht="57" customHeight="1" thickBot="1" x14ac:dyDescent="0.35">
      <c r="B200" s="5">
        <v>69</v>
      </c>
      <c r="C200" s="6" t="s">
        <v>193</v>
      </c>
      <c r="D200" s="5" t="s">
        <v>63</v>
      </c>
      <c r="E200" s="13">
        <v>0.48</v>
      </c>
      <c r="F200" t="s">
        <v>245</v>
      </c>
    </row>
    <row r="201" spans="2:6" ht="57.75" customHeight="1" thickBot="1" x14ac:dyDescent="0.35">
      <c r="B201" s="5">
        <v>70</v>
      </c>
      <c r="C201" s="6" t="s">
        <v>194</v>
      </c>
      <c r="D201" s="5" t="s">
        <v>123</v>
      </c>
      <c r="E201" s="7">
        <v>0</v>
      </c>
    </row>
    <row r="202" spans="2:6" ht="62.25" customHeight="1" thickBot="1" x14ac:dyDescent="0.35">
      <c r="B202" s="5">
        <v>71</v>
      </c>
      <c r="C202" s="6" t="s">
        <v>195</v>
      </c>
      <c r="D202" s="5" t="s">
        <v>29</v>
      </c>
      <c r="E202" s="12">
        <f>E166/365/E199*100</f>
        <v>99.993218499932183</v>
      </c>
    </row>
    <row r="203" spans="2:6" ht="65.25" customHeight="1" thickBot="1" x14ac:dyDescent="0.35">
      <c r="B203" s="5">
        <v>72</v>
      </c>
      <c r="C203" s="6" t="s">
        <v>196</v>
      </c>
      <c r="D203" s="5" t="s">
        <v>29</v>
      </c>
      <c r="E203" s="7">
        <v>0</v>
      </c>
    </row>
    <row r="204" spans="2:6" ht="56.25" customHeight="1" thickBot="1" x14ac:dyDescent="0.35">
      <c r="B204" s="5">
        <v>73</v>
      </c>
      <c r="C204" s="6" t="s">
        <v>197</v>
      </c>
      <c r="D204" s="5" t="s">
        <v>198</v>
      </c>
      <c r="E204" s="7">
        <v>0.64800000000000002</v>
      </c>
    </row>
    <row r="205" spans="2:6" ht="60" customHeight="1" thickBot="1" x14ac:dyDescent="0.35">
      <c r="B205" s="5">
        <v>74</v>
      </c>
      <c r="C205" s="6" t="s">
        <v>199</v>
      </c>
      <c r="D205" s="5" t="s">
        <v>198</v>
      </c>
      <c r="E205" s="7">
        <v>0</v>
      </c>
    </row>
    <row r="206" spans="2:6" ht="74.25" customHeight="1" thickBot="1" x14ac:dyDescent="0.35">
      <c r="B206" s="5">
        <v>75</v>
      </c>
      <c r="C206" s="6" t="s">
        <v>200</v>
      </c>
      <c r="D206" s="5" t="s">
        <v>102</v>
      </c>
      <c r="E206" s="7">
        <v>0</v>
      </c>
    </row>
    <row r="207" spans="2:6" ht="54.75" customHeight="1" thickBot="1" x14ac:dyDescent="0.35">
      <c r="B207" s="5">
        <v>76</v>
      </c>
      <c r="C207" s="6" t="s">
        <v>201</v>
      </c>
      <c r="D207" s="5" t="s">
        <v>198</v>
      </c>
      <c r="E207" s="7">
        <f>E204</f>
        <v>0.64800000000000002</v>
      </c>
    </row>
    <row r="208" spans="2:6" ht="69.75" customHeight="1" thickBot="1" x14ac:dyDescent="0.35">
      <c r="B208" s="5">
        <v>77</v>
      </c>
      <c r="C208" s="6" t="s">
        <v>202</v>
      </c>
      <c r="D208" s="5" t="s">
        <v>98</v>
      </c>
      <c r="E208" s="7">
        <f>E207/E204*100</f>
        <v>100</v>
      </c>
    </row>
    <row r="209" spans="2:6" ht="36.75" customHeight="1" thickBot="1" x14ac:dyDescent="0.35">
      <c r="B209" s="5">
        <v>78</v>
      </c>
      <c r="C209" s="6" t="s">
        <v>203</v>
      </c>
      <c r="D209" s="5" t="s">
        <v>133</v>
      </c>
      <c r="E209" s="7">
        <v>18.2</v>
      </c>
      <c r="F209">
        <v>1.35</v>
      </c>
    </row>
    <row r="210" spans="2:6" ht="53.25" customHeight="1" thickBot="1" x14ac:dyDescent="0.35">
      <c r="B210" s="5">
        <v>79</v>
      </c>
      <c r="C210" s="6" t="s">
        <v>204</v>
      </c>
      <c r="D210" s="5" t="s">
        <v>98</v>
      </c>
      <c r="E210" s="16">
        <f>E204/E166</f>
        <v>1.0986775178026451E-3</v>
      </c>
    </row>
    <row r="211" spans="2:6" ht="64.5" customHeight="1" thickBot="1" x14ac:dyDescent="0.35">
      <c r="B211" s="5">
        <v>80</v>
      </c>
      <c r="C211" s="6" t="s">
        <v>205</v>
      </c>
      <c r="D211" s="5" t="s">
        <v>133</v>
      </c>
      <c r="E211" s="7">
        <v>3987.8</v>
      </c>
    </row>
    <row r="212" spans="2:6" ht="72.75" customHeight="1" thickBot="1" x14ac:dyDescent="0.35">
      <c r="B212" s="5">
        <v>81</v>
      </c>
      <c r="C212" s="6" t="s">
        <v>206</v>
      </c>
      <c r="D212" s="5" t="s">
        <v>138</v>
      </c>
      <c r="E212" s="12">
        <f>E211/E179</f>
        <v>7.3766185719570849</v>
      </c>
    </row>
    <row r="213" spans="2:6" ht="44.25" customHeight="1" thickBot="1" x14ac:dyDescent="0.35">
      <c r="B213" s="5">
        <v>82</v>
      </c>
      <c r="C213" s="6" t="s">
        <v>139</v>
      </c>
      <c r="D213" s="5" t="s">
        <v>133</v>
      </c>
      <c r="E213" s="7">
        <v>1473.3</v>
      </c>
    </row>
    <row r="214" spans="2:6" ht="69.75" customHeight="1" thickBot="1" x14ac:dyDescent="0.35">
      <c r="B214" s="5">
        <v>83</v>
      </c>
      <c r="C214" s="6" t="s">
        <v>207</v>
      </c>
      <c r="D214" s="5" t="s">
        <v>29</v>
      </c>
      <c r="E214" s="12">
        <f>E213/E211*100</f>
        <v>36.945182807563064</v>
      </c>
    </row>
    <row r="215" spans="2:6" ht="72" customHeight="1" thickBot="1" x14ac:dyDescent="0.35">
      <c r="B215" s="5">
        <v>84</v>
      </c>
      <c r="C215" s="6" t="s">
        <v>208</v>
      </c>
      <c r="D215" s="5" t="s">
        <v>29</v>
      </c>
      <c r="E215" s="12">
        <f>E209/E211*100</f>
        <v>0.45639199558653892</v>
      </c>
    </row>
    <row r="216" spans="2:6" ht="52.5" customHeight="1" thickBot="1" x14ac:dyDescent="0.35">
      <c r="B216" s="5">
        <v>85</v>
      </c>
      <c r="C216" s="6" t="s">
        <v>144</v>
      </c>
      <c r="D216" s="5" t="s">
        <v>133</v>
      </c>
      <c r="E216" s="7">
        <v>523.5</v>
      </c>
    </row>
    <row r="217" spans="2:6" ht="63" customHeight="1" thickBot="1" x14ac:dyDescent="0.35">
      <c r="B217" s="5">
        <v>86</v>
      </c>
      <c r="C217" s="6" t="s">
        <v>145</v>
      </c>
      <c r="D217" s="5" t="s">
        <v>133</v>
      </c>
      <c r="E217" s="11">
        <v>0</v>
      </c>
    </row>
    <row r="218" spans="2:6" ht="63" customHeight="1" thickBot="1" x14ac:dyDescent="0.35">
      <c r="B218" s="5">
        <v>87</v>
      </c>
      <c r="C218" s="6" t="s">
        <v>209</v>
      </c>
      <c r="D218" s="5" t="s">
        <v>29</v>
      </c>
      <c r="E218" s="12">
        <f>E216/E211*100</f>
        <v>13.127538993931489</v>
      </c>
    </row>
    <row r="219" spans="2:6" x14ac:dyDescent="0.3">
      <c r="B219" s="8" t="s">
        <v>210</v>
      </c>
      <c r="C219" s="2"/>
      <c r="D219" s="2"/>
    </row>
    <row r="220" spans="2:6" x14ac:dyDescent="0.3">
      <c r="B220" s="8" t="s">
        <v>211</v>
      </c>
      <c r="C220" s="8" t="s">
        <v>212</v>
      </c>
      <c r="D220" s="8" t="s">
        <v>19</v>
      </c>
      <c r="E220">
        <v>80</v>
      </c>
    </row>
    <row r="221" spans="2:6" ht="39.75" customHeight="1" x14ac:dyDescent="0.3">
      <c r="B221" s="1"/>
      <c r="C221" s="8" t="s">
        <v>213</v>
      </c>
      <c r="D221" s="8" t="s">
        <v>19</v>
      </c>
      <c r="E221">
        <v>5773</v>
      </c>
    </row>
    <row r="222" spans="2:6" ht="39.75" customHeight="1" x14ac:dyDescent="0.3">
      <c r="B222" s="1"/>
      <c r="C222" s="8" t="s">
        <v>214</v>
      </c>
      <c r="D222" s="8" t="s">
        <v>19</v>
      </c>
      <c r="E222">
        <v>3446</v>
      </c>
    </row>
    <row r="223" spans="2:6" ht="42" customHeight="1" x14ac:dyDescent="0.3">
      <c r="B223" s="1"/>
      <c r="C223" s="8" t="s">
        <v>215</v>
      </c>
      <c r="D223" s="8" t="s">
        <v>19</v>
      </c>
      <c r="E223">
        <v>0</v>
      </c>
    </row>
    <row r="224" spans="2:6" ht="42" customHeight="1" x14ac:dyDescent="0.3">
      <c r="B224" s="1"/>
      <c r="C224" s="8" t="s">
        <v>216</v>
      </c>
      <c r="D224" s="8" t="s">
        <v>19</v>
      </c>
      <c r="E224">
        <v>5517</v>
      </c>
    </row>
    <row r="225" spans="2:5" ht="40.5" customHeight="1" x14ac:dyDescent="0.3">
      <c r="B225" s="1"/>
      <c r="C225" s="8" t="s">
        <v>217</v>
      </c>
      <c r="D225" s="8" t="s">
        <v>19</v>
      </c>
      <c r="E225">
        <v>5390</v>
      </c>
    </row>
    <row r="226" spans="2:5" ht="29.25" customHeight="1" x14ac:dyDescent="0.3">
      <c r="B226" s="9" t="s">
        <v>218</v>
      </c>
      <c r="C226" s="19" t="s">
        <v>219</v>
      </c>
      <c r="D226" s="19"/>
    </row>
    <row r="227" spans="2:5" ht="31.5" customHeight="1" x14ac:dyDescent="0.3">
      <c r="B227" s="1"/>
      <c r="C227" s="3" t="s">
        <v>220</v>
      </c>
      <c r="D227" s="9" t="s">
        <v>221</v>
      </c>
    </row>
    <row r="228" spans="2:5" x14ac:dyDescent="0.3">
      <c r="B228" s="9">
        <v>1</v>
      </c>
      <c r="C228" s="3" t="s">
        <v>244</v>
      </c>
      <c r="D228" s="17">
        <v>29702</v>
      </c>
    </row>
    <row r="229" spans="2:5" x14ac:dyDescent="0.3">
      <c r="B229" s="9" t="s">
        <v>223</v>
      </c>
      <c r="C229" s="3"/>
      <c r="D229" s="17"/>
    </row>
    <row r="230" spans="2:5" ht="32.25" customHeight="1" x14ac:dyDescent="0.3">
      <c r="B230" s="9" t="s">
        <v>224</v>
      </c>
      <c r="C230" s="19" t="s">
        <v>225</v>
      </c>
      <c r="D230" s="19"/>
    </row>
    <row r="231" spans="2:5" ht="41.25" customHeight="1" x14ac:dyDescent="0.3">
      <c r="B231" s="1"/>
      <c r="C231" s="3" t="s">
        <v>220</v>
      </c>
      <c r="D231" s="9" t="s">
        <v>221</v>
      </c>
    </row>
    <row r="232" spans="2:5" ht="49.5" customHeight="1" x14ac:dyDescent="0.3">
      <c r="B232" s="9">
        <v>1</v>
      </c>
      <c r="C232" s="3" t="s">
        <v>222</v>
      </c>
      <c r="D232" s="1"/>
    </row>
    <row r="233" spans="2:5" x14ac:dyDescent="0.3">
      <c r="B233" s="9" t="s">
        <v>231</v>
      </c>
      <c r="C233" s="9" t="s">
        <v>227</v>
      </c>
      <c r="D233" s="9" t="s">
        <v>235</v>
      </c>
    </row>
    <row r="234" spans="2:5" ht="25.5" x14ac:dyDescent="0.3">
      <c r="B234" s="10" t="s">
        <v>226</v>
      </c>
      <c r="C234" s="10" t="s">
        <v>228</v>
      </c>
      <c r="D234" s="10" t="s">
        <v>229</v>
      </c>
    </row>
    <row r="235" spans="2:5" ht="105.75" customHeight="1" x14ac:dyDescent="0.3">
      <c r="B235" s="20" t="s">
        <v>232</v>
      </c>
      <c r="C235" s="9" t="s">
        <v>227</v>
      </c>
      <c r="D235" s="9" t="s">
        <v>234</v>
      </c>
    </row>
    <row r="236" spans="2:5" x14ac:dyDescent="0.3">
      <c r="B236" s="20"/>
      <c r="C236" s="10" t="s">
        <v>228</v>
      </c>
      <c r="D236" s="10" t="s">
        <v>229</v>
      </c>
    </row>
    <row r="237" spans="2:5" x14ac:dyDescent="0.3">
      <c r="B237" s="9" t="s">
        <v>233</v>
      </c>
      <c r="C237" s="9" t="s">
        <v>227</v>
      </c>
      <c r="D237" s="9" t="s">
        <v>236</v>
      </c>
    </row>
    <row r="238" spans="2:5" ht="25.5" x14ac:dyDescent="0.3">
      <c r="B238" s="10" t="s">
        <v>230</v>
      </c>
      <c r="C238" s="10" t="s">
        <v>228</v>
      </c>
      <c r="D238" s="10" t="s">
        <v>229</v>
      </c>
    </row>
  </sheetData>
  <mergeCells count="20">
    <mergeCell ref="D4:F4"/>
    <mergeCell ref="D5:F5"/>
    <mergeCell ref="D6:F6"/>
    <mergeCell ref="D7:F7"/>
    <mergeCell ref="B1:B11"/>
    <mergeCell ref="D8:F8"/>
    <mergeCell ref="D9:F9"/>
    <mergeCell ref="D10:F10"/>
    <mergeCell ref="D11:F11"/>
    <mergeCell ref="D2:F2"/>
    <mergeCell ref="D3:F3"/>
    <mergeCell ref="D1:E1"/>
    <mergeCell ref="C226:D226"/>
    <mergeCell ref="C230:D230"/>
    <mergeCell ref="B235:B236"/>
    <mergeCell ref="B12:H12"/>
    <mergeCell ref="B13:G13"/>
    <mergeCell ref="B14:G14"/>
    <mergeCell ref="B15:G15"/>
    <mergeCell ref="B16:G16"/>
  </mergeCells>
  <pageMargins left="0.7" right="0.7" top="0.75" bottom="0.75" header="0.3" footer="0.3"/>
  <pageSetup paperSize="9" scale="51" orientation="portrait" horizontalDpi="300" verticalDpi="300" r:id="rId1"/>
  <rowBreaks count="1" manualBreakCount="1">
    <brk id="205" max="4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2021-11-24T09:33:18Z</cp:lastPrinted>
  <dcterms:created xsi:type="dcterms:W3CDTF">2021-09-15T12:24:32Z</dcterms:created>
  <dcterms:modified xsi:type="dcterms:W3CDTF">2021-12-01T14:01:09Z</dcterms:modified>
</cp:coreProperties>
</file>